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TD3240" sheetId="1" r:id="rId1"/>
    <sheet name="RemovedYears" sheetId="2" r:id="rId2"/>
    <sheet name="Summar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<sst xmlns="http://schemas.openxmlformats.org/spreadsheetml/2006/main" count="502" uniqueCount="301">
  <si>
    <t>COOPID</t>
  </si>
  <si>
    <t>STATION NAME</t>
  </si>
  <si>
    <t>COUNTY</t>
  </si>
  <si>
    <t>LAT</t>
  </si>
  <si>
    <t>LON</t>
  </si>
  <si>
    <t>ELEV</t>
  </si>
  <si>
    <t>ALPINE 2 NE</t>
  </si>
  <si>
    <t>Fayette</t>
  </si>
  <si>
    <t>ANDERSON MOUNDS STAT</t>
  </si>
  <si>
    <t>Madison</t>
  </si>
  <si>
    <t>ANDERSON SEWAGE PLT</t>
  </si>
  <si>
    <t>ANDERSON WATERWORKS</t>
  </si>
  <si>
    <t>ANGOLA</t>
  </si>
  <si>
    <t>Steuben</t>
  </si>
  <si>
    <t>Fountain</t>
  </si>
  <si>
    <t>BATESVILLE WATERWORK</t>
  </si>
  <si>
    <t>Ripley</t>
  </si>
  <si>
    <t>BEDFORD</t>
  </si>
  <si>
    <t>Lawrence</t>
  </si>
  <si>
    <t>BICKNELL</t>
  </si>
  <si>
    <t>Knox</t>
  </si>
  <si>
    <t>BLOOMINGTON 4 NE</t>
  </si>
  <si>
    <t>Monroe</t>
  </si>
  <si>
    <t>BLUFFTON</t>
  </si>
  <si>
    <t>Wells</t>
  </si>
  <si>
    <t>BLUFFTON 1 N</t>
  </si>
  <si>
    <t>BRAZIL</t>
  </si>
  <si>
    <t>Clay</t>
  </si>
  <si>
    <t>BURLINGTON</t>
  </si>
  <si>
    <t>Carroll</t>
  </si>
  <si>
    <t>BUTLERVILLE</t>
  </si>
  <si>
    <t>De Kalb</t>
  </si>
  <si>
    <t>CAGLES MILL DAM</t>
  </si>
  <si>
    <t>Putnam</t>
  </si>
  <si>
    <t>CAMBRIDGE CITY 3 N</t>
  </si>
  <si>
    <t>Wayne</t>
  </si>
  <si>
    <t>CANNELTON</t>
  </si>
  <si>
    <t>Perry</t>
  </si>
  <si>
    <t>CHALMERS</t>
  </si>
  <si>
    <t>White</t>
  </si>
  <si>
    <t>CLINTON</t>
  </si>
  <si>
    <t>Vermillion</t>
  </si>
  <si>
    <t>CLINTON 2 W</t>
  </si>
  <si>
    <t>RENSSELAER</t>
  </si>
  <si>
    <t>Jasper</t>
  </si>
  <si>
    <t>COLUMBIA CITY</t>
  </si>
  <si>
    <t>Whitley</t>
  </si>
  <si>
    <t>COLUMBUS WATER WORKS</t>
  </si>
  <si>
    <t>Bartholomew</t>
  </si>
  <si>
    <t>CORYDON</t>
  </si>
  <si>
    <t>Harrison</t>
  </si>
  <si>
    <t>CRAWFORDSVILLE 5 S</t>
  </si>
  <si>
    <t>Montgomery</t>
  </si>
  <si>
    <t>CRAWFORDSVILLE</t>
  </si>
  <si>
    <t>CRAWFORDSVILLE POWER</t>
  </si>
  <si>
    <t>CROTHERSVILLE</t>
  </si>
  <si>
    <t>Jackson</t>
  </si>
  <si>
    <t>DANVILLE</t>
  </si>
  <si>
    <t>Hendricks</t>
  </si>
  <si>
    <t>DEMOTTE WASTEWATER</t>
  </si>
  <si>
    <t>DUBOIS S IND FORAGE</t>
  </si>
  <si>
    <t>Dubois</t>
  </si>
  <si>
    <t>ELLISTON</t>
  </si>
  <si>
    <t>Greene</t>
  </si>
  <si>
    <t>EMINENCE</t>
  </si>
  <si>
    <t>Morgan</t>
  </si>
  <si>
    <t>ENOS 2 N</t>
  </si>
  <si>
    <t>EVANS LANDING</t>
  </si>
  <si>
    <t>Vanderburgh</t>
  </si>
  <si>
    <t>FARMERS RETREAT</t>
  </si>
  <si>
    <t>Dearborn</t>
  </si>
  <si>
    <t>FARMLAND 5 NNW</t>
  </si>
  <si>
    <t>Randolph</t>
  </si>
  <si>
    <t>FRANKFORT DISPOSAL P</t>
  </si>
  <si>
    <t>Clinton</t>
  </si>
  <si>
    <t>FRANKFORT</t>
  </si>
  <si>
    <t>Johnson</t>
  </si>
  <si>
    <t>FREELANDVILLE</t>
  </si>
  <si>
    <t>Cass</t>
  </si>
  <si>
    <t>GARRETT</t>
  </si>
  <si>
    <t>GOSHEN</t>
  </si>
  <si>
    <t>Elkhart</t>
  </si>
  <si>
    <t>HARRISON CRAWFORD SF</t>
  </si>
  <si>
    <t>HARTFORD CITY 4 ESE</t>
  </si>
  <si>
    <t>Blackford</t>
  </si>
  <si>
    <t>HUNTINGTON</t>
  </si>
  <si>
    <t>Huntington</t>
  </si>
  <si>
    <t>Marion</t>
  </si>
  <si>
    <t>INDIANAPOLIS RVRSIDE</t>
  </si>
  <si>
    <t>INDIANAPOLIS SE SIDE</t>
  </si>
  <si>
    <t>INDIANAPOLIS ZOO</t>
  </si>
  <si>
    <t>JASONVILLE 1 E</t>
  </si>
  <si>
    <t>JASPER</t>
  </si>
  <si>
    <t>Gibson</t>
  </si>
  <si>
    <t>KENDALLVILLE</t>
  </si>
  <si>
    <t>Noble</t>
  </si>
  <si>
    <t>KENTLAND</t>
  </si>
  <si>
    <t>Newton</t>
  </si>
  <si>
    <t>Lagrange</t>
  </si>
  <si>
    <t>LAGRANGE SEWAGE PLAN</t>
  </si>
  <si>
    <t>LAKEVILLE</t>
  </si>
  <si>
    <t>LA PORTE</t>
  </si>
  <si>
    <t>La Porte</t>
  </si>
  <si>
    <t>LEBANON WATERWORKS</t>
  </si>
  <si>
    <t>Boone</t>
  </si>
  <si>
    <t>LEWISVILLE</t>
  </si>
  <si>
    <t>Henry</t>
  </si>
  <si>
    <t>Warrick</t>
  </si>
  <si>
    <t>MARION 2 N</t>
  </si>
  <si>
    <t>Grant</t>
  </si>
  <si>
    <t>MARSHALL 2 SSW</t>
  </si>
  <si>
    <t>Parke</t>
  </si>
  <si>
    <t>MARTINSVILLE 2 SW</t>
  </si>
  <si>
    <t>MEDARYVILLE</t>
  </si>
  <si>
    <t>Pulaski</t>
  </si>
  <si>
    <t>NEWBURGH LOCK &amp; DAM</t>
  </si>
  <si>
    <t>NEW WHITELAND</t>
  </si>
  <si>
    <t>OOLITIC PURDUE EXP F</t>
  </si>
  <si>
    <t>PALMYRA</t>
  </si>
  <si>
    <t>PERU</t>
  </si>
  <si>
    <t>Miami</t>
  </si>
  <si>
    <t>PORTLAND 1 SW</t>
  </si>
  <si>
    <t>Jay</t>
  </si>
  <si>
    <t>Posey</t>
  </si>
  <si>
    <t>PRINCETON 1 W</t>
  </si>
  <si>
    <t>RICHMOND</t>
  </si>
  <si>
    <t>Fulton</t>
  </si>
  <si>
    <t>ROCHESTER</t>
  </si>
  <si>
    <t>ROYAL CENTER</t>
  </si>
  <si>
    <t>SANDBORN</t>
  </si>
  <si>
    <t>SEYMOUR HIGHWAY GARA</t>
  </si>
  <si>
    <t>SHAKAMAK STATE PARK</t>
  </si>
  <si>
    <t>Sullivan</t>
  </si>
  <si>
    <t>SHELBY</t>
  </si>
  <si>
    <t>Lake</t>
  </si>
  <si>
    <t>SHELBYVILLE SEWAGE P</t>
  </si>
  <si>
    <t>Shelby</t>
  </si>
  <si>
    <t>SHOALS HIWAY 50 BRDG</t>
  </si>
  <si>
    <t>Martin</t>
  </si>
  <si>
    <t>SPURGEON</t>
  </si>
  <si>
    <t>Pike</t>
  </si>
  <si>
    <t>STENDAL</t>
  </si>
  <si>
    <t>TIPTON 5 SW</t>
  </si>
  <si>
    <t>Tipton</t>
  </si>
  <si>
    <t>UNIONTOWN</t>
  </si>
  <si>
    <t>VALPARAISO WATERWORK</t>
  </si>
  <si>
    <t>Porter</t>
  </si>
  <si>
    <t>VERSAILLES WATERWRKS</t>
  </si>
  <si>
    <t>WALDRON 2 W</t>
  </si>
  <si>
    <t>WAVELAND</t>
  </si>
  <si>
    <t>Tippecanoe</t>
  </si>
  <si>
    <t>WEST LAFAYETTE 6 NW</t>
  </si>
  <si>
    <t>From</t>
  </si>
  <si>
    <t>To</t>
  </si>
  <si>
    <t>EVANSVILLE, IN</t>
  </si>
  <si>
    <t>FERDINAND STATE FORE</t>
  </si>
  <si>
    <t>FORT WAYNE/MUN.BAER FL.IN.</t>
  </si>
  <si>
    <t>Allen</t>
  </si>
  <si>
    <t>FOWLER WATERWORKS</t>
  </si>
  <si>
    <t>Benton</t>
  </si>
  <si>
    <t>FOWLER</t>
  </si>
  <si>
    <t>FRANKLIN WWTP</t>
  </si>
  <si>
    <t>FRANKLIN 2 NNE</t>
  </si>
  <si>
    <t>FREMONT</t>
  </si>
  <si>
    <t>GALVESTON 1 E</t>
  </si>
  <si>
    <t>GREENCASTLE 1 SE</t>
  </si>
  <si>
    <t>GREENFIELD HIGHWAY G</t>
  </si>
  <si>
    <t>Hancock</t>
  </si>
  <si>
    <t>HYMERA</t>
  </si>
  <si>
    <t>INDIANAPOLIS/I.-MUN/WEI.IN.</t>
  </si>
  <si>
    <t>INDIANAPOLIS WB CITY</t>
  </si>
  <si>
    <t>JAMESTOWN</t>
  </si>
  <si>
    <t>JOHNSON EXPERIMENT F</t>
  </si>
  <si>
    <t>LAFAYETTE</t>
  </si>
  <si>
    <t>LAGRANGE</t>
  </si>
  <si>
    <t>LAGRO 3 NE</t>
  </si>
  <si>
    <t>LAUREL</t>
  </si>
  <si>
    <t>LEAVENWORTH DAM 44</t>
  </si>
  <si>
    <t>Crawford</t>
  </si>
  <si>
    <t>LYNNVILLE 3 N</t>
  </si>
  <si>
    <t>MARION DISPOSAL PLAN</t>
  </si>
  <si>
    <t>MARTINSVILLE STATE F</t>
  </si>
  <si>
    <t>MONTEZUMA</t>
  </si>
  <si>
    <t>MOROCCO WATERWORKS</t>
  </si>
  <si>
    <t>NASHVILLE</t>
  </si>
  <si>
    <t>Brown</t>
  </si>
  <si>
    <t>NEWBURGH ARCHAEOL EX</t>
  </si>
  <si>
    <t>NOBLESVILLE RIVER</t>
  </si>
  <si>
    <t>Hamilton</t>
  </si>
  <si>
    <t>NOBLESVILLE SEWAGE P</t>
  </si>
  <si>
    <t>PAOLI</t>
  </si>
  <si>
    <t>Orange</t>
  </si>
  <si>
    <t>POSEYVILLE 1 SW</t>
  </si>
  <si>
    <t>PUTNAMVILLE 1 W</t>
  </si>
  <si>
    <t>RAY POST OFFICE</t>
  </si>
  <si>
    <t>RICHMOND WATERWORKS</t>
  </si>
  <si>
    <t>ROCHESTER U S FISHER</t>
  </si>
  <si>
    <t>ST OMER</t>
  </si>
  <si>
    <t>SOUTH BEND/ST.JOSEPH CO.IN.</t>
  </si>
  <si>
    <t>SPENCER</t>
  </si>
  <si>
    <t>Owen</t>
  </si>
  <si>
    <t>SPENCER WATER WORKS</t>
  </si>
  <si>
    <t>SPRINGPORT</t>
  </si>
  <si>
    <t>TERRE HAUTE HULMAN</t>
  </si>
  <si>
    <t>Vigo</t>
  </si>
  <si>
    <t>TIPTON HIGHWAY GARAG</t>
  </si>
  <si>
    <t>VINCENNES</t>
  </si>
  <si>
    <t>VINCENNES WATER WORK</t>
  </si>
  <si>
    <t>WARSAW</t>
  </si>
  <si>
    <t>Kosciusko</t>
  </si>
  <si>
    <t>WATERLOO HIGHWAY GAR</t>
  </si>
  <si>
    <t>WEST LAFAYETTE PURDU</t>
  </si>
  <si>
    <t>WESTPHALIA</t>
  </si>
  <si>
    <t>WORTHINGTON</t>
  </si>
  <si>
    <t>YOUNG AMERICA</t>
  </si>
  <si>
    <t xml:space="preserve">120132 </t>
  </si>
  <si>
    <t>N/A</t>
  </si>
  <si>
    <t>Insufficient</t>
  </si>
  <si>
    <t>Combine to</t>
  </si>
  <si>
    <t>UTM_X</t>
  </si>
  <si>
    <t>UTM_Y</t>
  </si>
  <si>
    <t>Distance (km)</t>
  </si>
  <si>
    <t>Total</t>
  </si>
  <si>
    <t>Total (Combined)</t>
  </si>
  <si>
    <t>120177</t>
  </si>
  <si>
    <t>120200</t>
  </si>
  <si>
    <t>120331</t>
  </si>
  <si>
    <t>ATTICA 2 E</t>
  </si>
  <si>
    <t>120328</t>
  </si>
  <si>
    <t>ATTICA</t>
  </si>
  <si>
    <t>120830</t>
  </si>
  <si>
    <t>121147</t>
  </si>
  <si>
    <t>121628</t>
  </si>
  <si>
    <t>121873</t>
  </si>
  <si>
    <t>122161</t>
  </si>
  <si>
    <t>123062</t>
  </si>
  <si>
    <t>123082</t>
  </si>
  <si>
    <t>123091</t>
  </si>
  <si>
    <t>123104</t>
  </si>
  <si>
    <t>123206</t>
  </si>
  <si>
    <t>123418</t>
  </si>
  <si>
    <t>123714</t>
  </si>
  <si>
    <t>123777</t>
  </si>
  <si>
    <t>124286</t>
  </si>
  <si>
    <t>124407</t>
  </si>
  <si>
    <t>124730</t>
  </si>
  <si>
    <t>125337</t>
  </si>
  <si>
    <t>125407</t>
  </si>
  <si>
    <t>126151</t>
  </si>
  <si>
    <t>126705</t>
  </si>
  <si>
    <t>127298</t>
  </si>
  <si>
    <t>127370</t>
  </si>
  <si>
    <t>127482</t>
  </si>
  <si>
    <t>127959</t>
  </si>
  <si>
    <t>128442</t>
  </si>
  <si>
    <t>128784</t>
  </si>
  <si>
    <t>129174</t>
  </si>
  <si>
    <t>129300</t>
  </si>
  <si>
    <t>129430</t>
  </si>
  <si>
    <t>1948, 1970</t>
  </si>
  <si>
    <t>1948, 1949</t>
  </si>
  <si>
    <t>1981, 1982, 1983</t>
  </si>
  <si>
    <t>1948, 1977, 1979, 1981</t>
  </si>
  <si>
    <t>1978, 1982</t>
  </si>
  <si>
    <t>None</t>
  </si>
  <si>
    <t>1948, 2003</t>
  </si>
  <si>
    <t>1948, 1971</t>
  </si>
  <si>
    <t>1948, 1968, 1969, 2001</t>
  </si>
  <si>
    <t>1970, 1998, 1999, 2000</t>
  </si>
  <si>
    <t>1948, 1972, 1974</t>
  </si>
  <si>
    <t>1978, 1980, 1983</t>
  </si>
  <si>
    <t>1948, 1979</t>
  </si>
  <si>
    <t>1948, 1969, 1969, 1972, 2002</t>
  </si>
  <si>
    <t>1970, 1971</t>
  </si>
  <si>
    <t>1948, 1954</t>
  </si>
  <si>
    <t>1955, 1956</t>
  </si>
  <si>
    <t>1948, 1967, 1981, 1982, 1983</t>
  </si>
  <si>
    <t>1948, 1998, 2000</t>
  </si>
  <si>
    <t>1948, 1968, 1970, 1972</t>
  </si>
  <si>
    <t>1948, 1965, 1966, 1967</t>
  </si>
  <si>
    <t>1948, 2001, 2002</t>
  </si>
  <si>
    <t>1948, 1949, 1976</t>
  </si>
  <si>
    <t>1971, 1998, 1999, 2000, 2001</t>
  </si>
  <si>
    <t>1948, 1983</t>
  </si>
  <si>
    <t>1974, 2001</t>
  </si>
  <si>
    <t>1997, 1998, 1999, 2000</t>
  </si>
  <si>
    <t>1948, 2001</t>
  </si>
  <si>
    <t>TD3240 Hourly Precipitation Data (upto 2003)</t>
  </si>
  <si>
    <t>Record length less than 9 month</t>
  </si>
  <si>
    <t>Erroneous data greater than 3 month</t>
  </si>
  <si>
    <t>Removed Years (due to insufficient observations in one year)</t>
  </si>
  <si>
    <t>TD3240 (Before Combined)</t>
  </si>
  <si>
    <t>TD3240 (After Combined)</t>
  </si>
  <si>
    <t>TD3260 (15min)</t>
  </si>
  <si>
    <t>Years</t>
  </si>
  <si>
    <t>Num. of Station</t>
  </si>
  <si>
    <t>0-19</t>
  </si>
  <si>
    <t>20-29</t>
  </si>
  <si>
    <t>30-39</t>
  </si>
  <si>
    <t>40-49</t>
  </si>
  <si>
    <t>50-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</si>
</sst>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00_ "/>
    <numFmt numFmtId="189" formatCode="0.00_ "/>
    <numFmt numFmtId="190" formatCode="0.0_ "/>
    <numFmt numFmtId="191" formatCode="0;_Ā"/>
    <numFmt numFmtId="192" formatCode="0;_䀀"/>
    <numFmt numFmtId="193" formatCode="0.0;_䀀"/>
    <numFmt numFmtId="194" formatCode="0.0000_ "/>
    <numFmt numFmtId="195" formatCode="0_ "/>
    <numFmt numFmtId="196" formatCode="0.00000_ "/>
    <numFmt numFmtId="197" formatCode="0.000000_ "/>
    <numFmt numFmtId="198" formatCode="0.00000000_ "/>
    <numFmt numFmtId="199" formatCode="0.0000000_ "/>
    <numFmt numFmtId="200" formatCode="0.00000000000_ "/>
    <numFmt numFmtId="201" formatCode="0.0000000000_ "/>
    <numFmt numFmtId="202" formatCode="0.000000000_ "/>
    <numFmt numFmtId="203" formatCode="0.000000000000_ "/>
    <numFmt numFmtId="204" formatCode="0.0000E+00"/>
    <numFmt numFmtId="205" formatCode="0.000E+00"/>
  </numFmts>
  <fonts count="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5" applyFont="1" applyAlignment="1">
      <alignment horizontal="center" vertical="center"/>
      <protection/>
    </xf>
    <xf numFmtId="0" fontId="4" fillId="0" borderId="0" xfId="15" applyFont="1">
      <alignment vertical="center"/>
      <protection/>
    </xf>
    <xf numFmtId="0" fontId="4" fillId="0" borderId="1" xfId="15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horizontal="center" vertical="center"/>
      <protection/>
    </xf>
    <xf numFmtId="49" fontId="4" fillId="0" borderId="1" xfId="15" applyNumberFormat="1" applyFont="1" applyBorder="1">
      <alignment vertical="center"/>
      <protection/>
    </xf>
    <xf numFmtId="0" fontId="4" fillId="2" borderId="1" xfId="15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 applyAlignment="1">
      <alignment horizontal="center" vertical="center"/>
      <protection/>
    </xf>
    <xf numFmtId="49" fontId="4" fillId="2" borderId="1" xfId="15" applyNumberFormat="1" applyFont="1" applyFill="1" applyBorder="1">
      <alignment vertical="center"/>
      <protection/>
    </xf>
    <xf numFmtId="193" fontId="4" fillId="2" borderId="1" xfId="15" applyNumberFormat="1" applyFont="1" applyFill="1" applyBorder="1" applyAlignment="1">
      <alignment horizontal="center" vertical="center"/>
      <protection/>
    </xf>
    <xf numFmtId="189" fontId="4" fillId="2" borderId="1" xfId="15" applyNumberFormat="1" applyFont="1" applyFill="1" applyBorder="1" applyAlignment="1">
      <alignment horizontal="center" vertical="center"/>
      <protection/>
    </xf>
    <xf numFmtId="0" fontId="4" fillId="0" borderId="1" xfId="15" applyFont="1" applyFill="1" applyBorder="1" applyAlignment="1">
      <alignment horizontal="center" vertical="center"/>
      <protection/>
    </xf>
    <xf numFmtId="0" fontId="4" fillId="2" borderId="1" xfId="15" applyFont="1" applyFill="1" applyBorder="1">
      <alignment vertical="center"/>
      <protection/>
    </xf>
    <xf numFmtId="49" fontId="4" fillId="0" borderId="1" xfId="15" applyNumberFormat="1" applyFont="1" applyFill="1" applyBorder="1" applyAlignment="1">
      <alignment horizontal="center" vertical="center"/>
      <protection/>
    </xf>
    <xf numFmtId="189" fontId="4" fillId="0" borderId="1" xfId="15" applyNumberFormat="1" applyFont="1" applyFill="1" applyBorder="1" applyAlignment="1">
      <alignment horizontal="center" vertical="center"/>
      <protection/>
    </xf>
    <xf numFmtId="0" fontId="4" fillId="0" borderId="0" xfId="15" applyFont="1" applyFill="1">
      <alignment vertical="center"/>
      <protection/>
    </xf>
    <xf numFmtId="0" fontId="4" fillId="3" borderId="1" xfId="15" applyFont="1" applyFill="1" applyBorder="1" applyAlignment="1">
      <alignment horizontal="center" vertical="center"/>
      <protection/>
    </xf>
    <xf numFmtId="49" fontId="4" fillId="3" borderId="1" xfId="15" applyNumberFormat="1" applyFont="1" applyFill="1" applyBorder="1" applyAlignment="1">
      <alignment horizontal="center" vertical="center"/>
      <protection/>
    </xf>
    <xf numFmtId="49" fontId="5" fillId="3" borderId="1" xfId="15" applyNumberFormat="1" applyFont="1" applyFill="1" applyBorder="1" applyAlignment="1">
      <alignment horizontal="center" vertical="center"/>
      <protection/>
    </xf>
    <xf numFmtId="49" fontId="4" fillId="3" borderId="1" xfId="15" applyNumberFormat="1" applyFont="1" applyFill="1" applyBorder="1">
      <alignment vertical="center"/>
      <protection/>
    </xf>
    <xf numFmtId="193" fontId="4" fillId="3" borderId="1" xfId="15" applyNumberFormat="1" applyFont="1" applyFill="1" applyBorder="1" applyAlignment="1">
      <alignment horizontal="center" vertical="center"/>
      <protection/>
    </xf>
    <xf numFmtId="189" fontId="4" fillId="3" borderId="1" xfId="15" applyNumberFormat="1" applyFont="1" applyFill="1" applyBorder="1" applyAlignment="1">
      <alignment horizontal="center" vertical="center"/>
      <protection/>
    </xf>
    <xf numFmtId="0" fontId="4" fillId="3" borderId="1" xfId="15" applyFont="1" applyFill="1" applyBorder="1">
      <alignment vertical="center"/>
      <protection/>
    </xf>
    <xf numFmtId="0" fontId="4" fillId="0" borderId="1" xfId="15" applyFont="1" applyBorder="1" applyAlignment="1">
      <alignment horizontal="left" vertical="center"/>
      <protection/>
    </xf>
    <xf numFmtId="0" fontId="4" fillId="0" borderId="1" xfId="15" applyFont="1" applyBorder="1">
      <alignment vertical="center"/>
      <protection/>
    </xf>
    <xf numFmtId="0" fontId="4" fillId="0" borderId="1" xfId="15" applyNumberFormat="1" applyFont="1" applyBorder="1" applyAlignment="1">
      <alignment horizontal="center" vertical="center"/>
      <protection/>
    </xf>
    <xf numFmtId="49" fontId="4" fillId="0" borderId="1" xfId="15" applyNumberFormat="1" applyFont="1" applyBorder="1" applyAlignment="1">
      <alignment horizontal="left" vertical="center"/>
      <protection/>
    </xf>
    <xf numFmtId="0" fontId="4" fillId="0" borderId="1" xfId="15" applyFont="1" applyFill="1" applyBorder="1">
      <alignment vertical="center"/>
      <protection/>
    </xf>
    <xf numFmtId="0" fontId="4" fillId="0" borderId="0" xfId="15" applyFont="1" applyFill="1" applyAlignment="1">
      <alignment horizontal="center" vertical="center"/>
      <protection/>
    </xf>
    <xf numFmtId="193" fontId="4" fillId="0" borderId="0" xfId="15" applyNumberFormat="1" applyFont="1" applyFill="1" applyAlignment="1">
      <alignment horizontal="center" vertical="center"/>
      <protection/>
    </xf>
    <xf numFmtId="49" fontId="5" fillId="0" borderId="1" xfId="15" applyNumberFormat="1" applyFont="1" applyFill="1" applyBorder="1" applyAlignment="1">
      <alignment horizontal="center" vertical="center"/>
      <protection/>
    </xf>
    <xf numFmtId="193" fontId="4" fillId="0" borderId="1" xfId="15" applyNumberFormat="1" applyFont="1" applyFill="1" applyBorder="1" applyAlignment="1">
      <alignment horizontal="center" vertical="center"/>
      <protection/>
    </xf>
    <xf numFmtId="49" fontId="4" fillId="0" borderId="1" xfId="15" applyNumberFormat="1" applyFont="1" applyFill="1" applyBorder="1">
      <alignment vertical="center"/>
      <protection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87" fontId="4" fillId="0" borderId="1" xfId="0" applyNumberFormat="1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15" applyFont="1" applyFill="1" applyBorder="1" applyAlignment="1">
      <alignment horizontal="center"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4" fillId="0" borderId="3" xfId="15" applyFont="1" applyFill="1" applyBorder="1" applyAlignment="1">
      <alignment horizontal="center" vertical="center"/>
      <protection/>
    </xf>
  </cellXfs>
  <cellStyles count="9">
    <cellStyle name="Normal" xfId="0"/>
    <cellStyle name="一般_3240stn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ata\Rainfall\Indiana\rain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3240"/>
      <sheetName val="TD3260"/>
      <sheetName val="Data Drop"/>
      <sheetName val="Statistic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workbookViewId="0" topLeftCell="A1">
      <selection activeCell="A1" sqref="A1"/>
    </sheetView>
  </sheetViews>
  <sheetFormatPr defaultColWidth="9.00390625" defaultRowHeight="16.5"/>
  <cols>
    <col min="1" max="1" width="4.625" style="28" customWidth="1"/>
    <col min="2" max="2" width="4.625" style="28" hidden="1" customWidth="1"/>
    <col min="3" max="4" width="9.625" style="28" customWidth="1"/>
    <col min="5" max="5" width="32.625" style="15" customWidth="1"/>
    <col min="6" max="6" width="12.625" style="28" hidden="1" customWidth="1"/>
    <col min="7" max="8" width="7.625" style="28" hidden="1" customWidth="1"/>
    <col min="9" max="9" width="7.625" style="29" hidden="1" customWidth="1"/>
    <col min="10" max="12" width="12.625" style="28" hidden="1" customWidth="1"/>
    <col min="13" max="13" width="5.625" style="28" customWidth="1"/>
    <col min="14" max="14" width="3.625" style="28" customWidth="1"/>
    <col min="15" max="15" width="5.625" style="28" customWidth="1"/>
    <col min="16" max="16" width="3.625" style="28" customWidth="1"/>
    <col min="17" max="17" width="8.625" style="28" customWidth="1"/>
    <col min="18" max="18" width="6.625" style="28" customWidth="1"/>
    <col min="19" max="19" width="8.625" style="28" customWidth="1"/>
    <col min="20" max="20" width="6.625" style="28" customWidth="1"/>
    <col min="21" max="16384" width="9.00390625" style="15" customWidth="1"/>
  </cols>
  <sheetData>
    <row r="1" ht="15.75">
      <c r="E1" s="15" t="s">
        <v>287</v>
      </c>
    </row>
    <row r="3" spans="1:20" ht="15.75">
      <c r="A3" s="11"/>
      <c r="B3" s="11"/>
      <c r="C3" s="13" t="s">
        <v>0</v>
      </c>
      <c r="D3" s="30" t="s">
        <v>218</v>
      </c>
      <c r="E3" s="13" t="s">
        <v>1</v>
      </c>
      <c r="F3" s="13" t="s">
        <v>2</v>
      </c>
      <c r="G3" s="11" t="s">
        <v>3</v>
      </c>
      <c r="H3" s="11" t="s">
        <v>4</v>
      </c>
      <c r="I3" s="31" t="s">
        <v>5</v>
      </c>
      <c r="J3" s="11" t="s">
        <v>219</v>
      </c>
      <c r="K3" s="11" t="s">
        <v>220</v>
      </c>
      <c r="L3" s="11" t="s">
        <v>221</v>
      </c>
      <c r="M3" s="38" t="s">
        <v>152</v>
      </c>
      <c r="N3" s="38"/>
      <c r="O3" s="38" t="s">
        <v>153</v>
      </c>
      <c r="P3" s="38"/>
      <c r="Q3" s="39" t="s">
        <v>222</v>
      </c>
      <c r="R3" s="40"/>
      <c r="S3" s="39" t="s">
        <v>223</v>
      </c>
      <c r="T3" s="40"/>
    </row>
    <row r="4" spans="1:20" ht="15.75">
      <c r="A4" s="11">
        <v>1</v>
      </c>
      <c r="B4" s="11">
        <v>1</v>
      </c>
      <c r="C4" s="13">
        <v>120132</v>
      </c>
      <c r="D4" s="13"/>
      <c r="E4" s="32" t="s">
        <v>6</v>
      </c>
      <c r="F4" s="13" t="s">
        <v>7</v>
      </c>
      <c r="G4" s="11">
        <v>3934</v>
      </c>
      <c r="H4" s="11">
        <v>-8510</v>
      </c>
      <c r="I4" s="31">
        <v>259.1</v>
      </c>
      <c r="J4" s="14">
        <v>657579.74</v>
      </c>
      <c r="K4" s="14">
        <v>4381585.4</v>
      </c>
      <c r="L4" s="14"/>
      <c r="M4" s="11">
        <v>1949</v>
      </c>
      <c r="N4" s="11">
        <v>2</v>
      </c>
      <c r="O4" s="11">
        <v>2003</v>
      </c>
      <c r="P4" s="11">
        <v>12</v>
      </c>
      <c r="Q4" s="11">
        <f aca="true" t="shared" si="0" ref="Q4:Q35">ROUNDDOWN(((O4*12+P4)-(M4*12+N4)+1)/12,0)</f>
        <v>54</v>
      </c>
      <c r="R4" s="11">
        <f aca="true" t="shared" si="1" ref="R4:R35">(O4*12+P4)-(M4*12+N4)+1-Q4*12</f>
        <v>11</v>
      </c>
      <c r="S4" s="11">
        <v>55</v>
      </c>
      <c r="T4" s="11">
        <v>6</v>
      </c>
    </row>
    <row r="5" spans="1:20" ht="15.75">
      <c r="A5" s="6"/>
      <c r="B5" s="6">
        <v>2</v>
      </c>
      <c r="C5" s="7">
        <v>124867</v>
      </c>
      <c r="D5" s="7" t="s">
        <v>215</v>
      </c>
      <c r="E5" s="8" t="s">
        <v>176</v>
      </c>
      <c r="F5" s="7"/>
      <c r="G5" s="6">
        <v>3930</v>
      </c>
      <c r="H5" s="6">
        <v>-8511</v>
      </c>
      <c r="I5" s="9" t="s">
        <v>216</v>
      </c>
      <c r="J5" s="10">
        <v>656297.35</v>
      </c>
      <c r="K5" s="10">
        <v>4374156.64</v>
      </c>
      <c r="L5" s="10">
        <f>((J4-J5)^2+(K4-K5)^2)^0.5/1000</f>
        <v>7.538633778723473</v>
      </c>
      <c r="M5" s="6">
        <v>1948</v>
      </c>
      <c r="N5" s="6">
        <v>7</v>
      </c>
      <c r="O5" s="6">
        <v>1948</v>
      </c>
      <c r="P5" s="6">
        <v>10</v>
      </c>
      <c r="Q5" s="6">
        <f t="shared" si="0"/>
        <v>0</v>
      </c>
      <c r="R5" s="6">
        <f t="shared" si="1"/>
        <v>4</v>
      </c>
      <c r="S5" s="6"/>
      <c r="T5" s="6"/>
    </row>
    <row r="6" spans="1:20" ht="15.75">
      <c r="A6" s="11">
        <v>2</v>
      </c>
      <c r="B6" s="11">
        <v>3</v>
      </c>
      <c r="C6" s="13">
        <v>120177</v>
      </c>
      <c r="D6" s="13"/>
      <c r="E6" s="32" t="s">
        <v>10</v>
      </c>
      <c r="F6" s="13" t="s">
        <v>9</v>
      </c>
      <c r="G6" s="11">
        <v>4006</v>
      </c>
      <c r="H6" s="11">
        <v>-8543</v>
      </c>
      <c r="I6" s="31">
        <v>257.6</v>
      </c>
      <c r="J6" s="14">
        <v>609482.07</v>
      </c>
      <c r="K6" s="14">
        <v>4439943.31</v>
      </c>
      <c r="L6" s="14"/>
      <c r="M6" s="11">
        <v>1974</v>
      </c>
      <c r="N6" s="11">
        <v>8</v>
      </c>
      <c r="O6" s="11">
        <v>2003</v>
      </c>
      <c r="P6" s="11">
        <v>12</v>
      </c>
      <c r="Q6" s="11">
        <f t="shared" si="0"/>
        <v>29</v>
      </c>
      <c r="R6" s="11">
        <f t="shared" si="1"/>
        <v>5</v>
      </c>
      <c r="S6" s="11">
        <v>55</v>
      </c>
      <c r="T6" s="11">
        <v>6</v>
      </c>
    </row>
    <row r="7" spans="1:20" ht="15.75">
      <c r="A7" s="6"/>
      <c r="B7" s="6">
        <v>4</v>
      </c>
      <c r="C7" s="7">
        <v>120182</v>
      </c>
      <c r="D7" s="7" t="s">
        <v>224</v>
      </c>
      <c r="E7" s="8" t="s">
        <v>11</v>
      </c>
      <c r="F7" s="7" t="s">
        <v>9</v>
      </c>
      <c r="G7" s="6">
        <v>4006</v>
      </c>
      <c r="H7" s="6">
        <v>-8541</v>
      </c>
      <c r="I7" s="9">
        <v>265.2</v>
      </c>
      <c r="J7" s="10">
        <v>612323.46</v>
      </c>
      <c r="K7" s="10">
        <v>4440005.85</v>
      </c>
      <c r="L7" s="10">
        <f>((J6-J7)^2+(K6-K7)^2)^0.5/1000</f>
        <v>2.842078180434184</v>
      </c>
      <c r="M7" s="6">
        <v>1959</v>
      </c>
      <c r="N7" s="6">
        <v>5</v>
      </c>
      <c r="O7" s="6">
        <v>1959</v>
      </c>
      <c r="P7" s="6">
        <v>5</v>
      </c>
      <c r="Q7" s="6">
        <f t="shared" si="0"/>
        <v>0</v>
      </c>
      <c r="R7" s="6">
        <f t="shared" si="1"/>
        <v>1</v>
      </c>
      <c r="S7" s="6"/>
      <c r="T7" s="6"/>
    </row>
    <row r="8" spans="1:20" ht="15.75">
      <c r="A8" s="6"/>
      <c r="B8" s="6">
        <v>5</v>
      </c>
      <c r="C8" s="7">
        <v>120172</v>
      </c>
      <c r="D8" s="7" t="s">
        <v>224</v>
      </c>
      <c r="E8" s="8" t="s">
        <v>8</v>
      </c>
      <c r="F8" s="7" t="s">
        <v>9</v>
      </c>
      <c r="G8" s="6">
        <v>4005</v>
      </c>
      <c r="H8" s="6">
        <v>-8537</v>
      </c>
      <c r="I8" s="9">
        <v>262.1</v>
      </c>
      <c r="J8" s="10">
        <v>618035.02</v>
      </c>
      <c r="K8" s="10">
        <v>4438242.09</v>
      </c>
      <c r="L8" s="10">
        <f>((J6-J8)^2+(K6-K8)^2)^0.5/1000</f>
        <v>8.720499021896643</v>
      </c>
      <c r="M8" s="6">
        <v>1948</v>
      </c>
      <c r="N8" s="6">
        <v>7</v>
      </c>
      <c r="O8" s="6">
        <v>1974</v>
      </c>
      <c r="P8" s="6">
        <v>7</v>
      </c>
      <c r="Q8" s="6">
        <f t="shared" si="0"/>
        <v>26</v>
      </c>
      <c r="R8" s="6">
        <f t="shared" si="1"/>
        <v>1</v>
      </c>
      <c r="S8" s="6"/>
      <c r="T8" s="6"/>
    </row>
    <row r="9" spans="1:20" ht="15.75">
      <c r="A9" s="11">
        <v>3</v>
      </c>
      <c r="B9" s="11">
        <v>6</v>
      </c>
      <c r="C9" s="13">
        <v>120200</v>
      </c>
      <c r="D9" s="13"/>
      <c r="E9" s="32" t="s">
        <v>12</v>
      </c>
      <c r="F9" s="13" t="s">
        <v>13</v>
      </c>
      <c r="G9" s="11">
        <v>4138</v>
      </c>
      <c r="H9" s="11">
        <v>-8459</v>
      </c>
      <c r="I9" s="31">
        <v>307.8</v>
      </c>
      <c r="J9" s="14">
        <v>668072.26</v>
      </c>
      <c r="K9" s="14">
        <v>4611355.68</v>
      </c>
      <c r="L9" s="14"/>
      <c r="M9" s="11">
        <v>1977</v>
      </c>
      <c r="N9" s="11">
        <v>5</v>
      </c>
      <c r="O9" s="11">
        <v>2003</v>
      </c>
      <c r="P9" s="11">
        <v>12</v>
      </c>
      <c r="Q9" s="11">
        <f t="shared" si="0"/>
        <v>26</v>
      </c>
      <c r="R9" s="11">
        <f t="shared" si="1"/>
        <v>8</v>
      </c>
      <c r="S9" s="11">
        <v>55</v>
      </c>
      <c r="T9" s="11">
        <v>6</v>
      </c>
    </row>
    <row r="10" spans="1:20" ht="15.75">
      <c r="A10" s="6"/>
      <c r="B10" s="6">
        <v>7</v>
      </c>
      <c r="C10" s="7">
        <v>123134</v>
      </c>
      <c r="D10" s="7" t="s">
        <v>225</v>
      </c>
      <c r="E10" s="8" t="s">
        <v>163</v>
      </c>
      <c r="F10" s="7" t="s">
        <v>13</v>
      </c>
      <c r="G10" s="6">
        <v>4144</v>
      </c>
      <c r="H10" s="6">
        <v>-8457</v>
      </c>
      <c r="I10" s="9">
        <v>310.9</v>
      </c>
      <c r="J10" s="10">
        <v>670584.62</v>
      </c>
      <c r="K10" s="10">
        <v>4622524.63</v>
      </c>
      <c r="L10" s="10">
        <f>((J9-J10)^2+(K9-K10)^2)^0.5/1000</f>
        <v>11.44803026166965</v>
      </c>
      <c r="M10" s="6">
        <v>1950</v>
      </c>
      <c r="N10" s="6">
        <v>5</v>
      </c>
      <c r="O10" s="6">
        <v>1976</v>
      </c>
      <c r="P10" s="6">
        <v>12</v>
      </c>
      <c r="Q10" s="6">
        <f t="shared" si="0"/>
        <v>26</v>
      </c>
      <c r="R10" s="6">
        <f t="shared" si="1"/>
        <v>8</v>
      </c>
      <c r="S10" s="6"/>
      <c r="T10" s="6"/>
    </row>
    <row r="11" spans="1:20" ht="15.75">
      <c r="A11" s="6"/>
      <c r="B11" s="6">
        <v>8</v>
      </c>
      <c r="C11" s="7">
        <v>127243</v>
      </c>
      <c r="D11" s="7" t="s">
        <v>225</v>
      </c>
      <c r="E11" s="8" t="s">
        <v>194</v>
      </c>
      <c r="F11" s="7"/>
      <c r="G11" s="6">
        <v>4145</v>
      </c>
      <c r="H11" s="6">
        <v>-8452</v>
      </c>
      <c r="I11" s="9" t="s">
        <v>216</v>
      </c>
      <c r="J11" s="10">
        <v>677469.68</v>
      </c>
      <c r="K11" s="10">
        <v>4624543.75</v>
      </c>
      <c r="L11" s="10">
        <f>((J9-J11)^2+(K9-K11)^2)^0.5/1000</f>
        <v>16.193723876283325</v>
      </c>
      <c r="M11" s="6">
        <v>1948</v>
      </c>
      <c r="N11" s="6">
        <v>7</v>
      </c>
      <c r="O11" s="6">
        <v>1950</v>
      </c>
      <c r="P11" s="6">
        <v>4</v>
      </c>
      <c r="Q11" s="6">
        <f t="shared" si="0"/>
        <v>1</v>
      </c>
      <c r="R11" s="6">
        <f t="shared" si="1"/>
        <v>10</v>
      </c>
      <c r="S11" s="6"/>
      <c r="T11" s="6"/>
    </row>
    <row r="12" spans="1:20" ht="15.75">
      <c r="A12" s="11">
        <v>4</v>
      </c>
      <c r="B12" s="11">
        <v>9</v>
      </c>
      <c r="C12" s="13" t="s">
        <v>226</v>
      </c>
      <c r="D12" s="13"/>
      <c r="E12" s="32" t="s">
        <v>227</v>
      </c>
      <c r="F12" s="13" t="s">
        <v>14</v>
      </c>
      <c r="G12" s="11">
        <v>4017</v>
      </c>
      <c r="H12" s="11">
        <v>-8711</v>
      </c>
      <c r="I12" s="31">
        <v>221.6</v>
      </c>
      <c r="J12" s="14">
        <v>484510.89</v>
      </c>
      <c r="K12" s="14">
        <v>4461390.76</v>
      </c>
      <c r="L12" s="14"/>
      <c r="M12" s="11">
        <v>1995</v>
      </c>
      <c r="N12" s="11">
        <v>1</v>
      </c>
      <c r="O12" s="11">
        <v>2003</v>
      </c>
      <c r="P12" s="11">
        <v>12</v>
      </c>
      <c r="Q12" s="11">
        <f t="shared" si="0"/>
        <v>9</v>
      </c>
      <c r="R12" s="11">
        <f t="shared" si="1"/>
        <v>0</v>
      </c>
      <c r="S12" s="11">
        <v>55</v>
      </c>
      <c r="T12" s="11">
        <v>6</v>
      </c>
    </row>
    <row r="13" spans="1:20" ht="15.75">
      <c r="A13" s="6"/>
      <c r="B13" s="6">
        <v>10</v>
      </c>
      <c r="C13" s="7" t="s">
        <v>228</v>
      </c>
      <c r="D13" s="7" t="s">
        <v>226</v>
      </c>
      <c r="E13" s="8" t="s">
        <v>229</v>
      </c>
      <c r="F13" s="7" t="s">
        <v>14</v>
      </c>
      <c r="G13" s="6">
        <v>4018</v>
      </c>
      <c r="H13" s="6">
        <v>-8715</v>
      </c>
      <c r="I13" s="9">
        <v>158.5</v>
      </c>
      <c r="J13" s="10">
        <v>478839.81</v>
      </c>
      <c r="K13" s="10">
        <v>4459554.62</v>
      </c>
      <c r="L13" s="10">
        <f>((J12-J13)^2+(K12-K13)^2)^0.5/1000</f>
        <v>5.960919263502816</v>
      </c>
      <c r="M13" s="6">
        <v>1948</v>
      </c>
      <c r="N13" s="6">
        <v>7</v>
      </c>
      <c r="O13" s="6">
        <v>1994</v>
      </c>
      <c r="P13" s="6">
        <v>12</v>
      </c>
      <c r="Q13" s="6">
        <f t="shared" si="0"/>
        <v>46</v>
      </c>
      <c r="R13" s="6">
        <f t="shared" si="1"/>
        <v>6</v>
      </c>
      <c r="S13" s="6"/>
      <c r="T13" s="6"/>
    </row>
    <row r="14" spans="1:20" ht="15.75">
      <c r="A14" s="11">
        <v>5</v>
      </c>
      <c r="B14" s="11">
        <v>11</v>
      </c>
      <c r="C14" s="13">
        <v>120482</v>
      </c>
      <c r="D14" s="13"/>
      <c r="E14" s="32" t="s">
        <v>15</v>
      </c>
      <c r="F14" s="13" t="s">
        <v>16</v>
      </c>
      <c r="G14" s="11">
        <v>3918</v>
      </c>
      <c r="H14" s="11">
        <v>-8513</v>
      </c>
      <c r="I14" s="31">
        <v>295.7</v>
      </c>
      <c r="J14" s="14">
        <v>653869.73</v>
      </c>
      <c r="K14" s="14">
        <v>4351900.75</v>
      </c>
      <c r="L14" s="14"/>
      <c r="M14" s="11">
        <v>1948</v>
      </c>
      <c r="N14" s="11">
        <v>7</v>
      </c>
      <c r="O14" s="11">
        <v>2003</v>
      </c>
      <c r="P14" s="11">
        <v>12</v>
      </c>
      <c r="Q14" s="11">
        <f t="shared" si="0"/>
        <v>55</v>
      </c>
      <c r="R14" s="11">
        <f t="shared" si="1"/>
        <v>6</v>
      </c>
      <c r="S14" s="11">
        <v>55</v>
      </c>
      <c r="T14" s="11">
        <v>6</v>
      </c>
    </row>
    <row r="15" spans="1:20" ht="15.75">
      <c r="A15" s="11">
        <v>6</v>
      </c>
      <c r="B15" s="11">
        <v>12</v>
      </c>
      <c r="C15" s="13">
        <v>120830</v>
      </c>
      <c r="D15" s="13"/>
      <c r="E15" s="32" t="s">
        <v>25</v>
      </c>
      <c r="F15" s="13" t="s">
        <v>24</v>
      </c>
      <c r="G15" s="11">
        <v>4045</v>
      </c>
      <c r="H15" s="11">
        <v>-8510</v>
      </c>
      <c r="I15" s="31">
        <v>251.5</v>
      </c>
      <c r="J15" s="14">
        <v>654868.12</v>
      </c>
      <c r="K15" s="14">
        <v>4512943.15</v>
      </c>
      <c r="L15" s="14"/>
      <c r="M15" s="11">
        <v>1971</v>
      </c>
      <c r="N15" s="11">
        <v>7</v>
      </c>
      <c r="O15" s="11">
        <v>2003</v>
      </c>
      <c r="P15" s="11">
        <v>12</v>
      </c>
      <c r="Q15" s="11">
        <f t="shared" si="0"/>
        <v>32</v>
      </c>
      <c r="R15" s="11">
        <f t="shared" si="1"/>
        <v>6</v>
      </c>
      <c r="S15" s="11">
        <v>55</v>
      </c>
      <c r="T15" s="11">
        <v>6</v>
      </c>
    </row>
    <row r="16" spans="1:20" ht="15.75">
      <c r="A16" s="6"/>
      <c r="B16" s="6">
        <v>13</v>
      </c>
      <c r="C16" s="7">
        <v>120829</v>
      </c>
      <c r="D16" s="7" t="s">
        <v>230</v>
      </c>
      <c r="E16" s="8" t="s">
        <v>25</v>
      </c>
      <c r="F16" s="7" t="s">
        <v>24</v>
      </c>
      <c r="G16" s="6">
        <v>4045</v>
      </c>
      <c r="H16" s="6">
        <v>-8511</v>
      </c>
      <c r="I16" s="9">
        <v>249.9</v>
      </c>
      <c r="J16" s="10">
        <v>654360.99</v>
      </c>
      <c r="K16" s="10">
        <v>4512913.88</v>
      </c>
      <c r="L16" s="10">
        <f>((J15-J16)^2+(K15-K16)^2)^0.5/1000</f>
        <v>0.5079739853575507</v>
      </c>
      <c r="M16" s="6">
        <v>1948</v>
      </c>
      <c r="N16" s="6">
        <v>8</v>
      </c>
      <c r="O16" s="6">
        <v>1971</v>
      </c>
      <c r="P16" s="6">
        <v>6</v>
      </c>
      <c r="Q16" s="6">
        <f t="shared" si="0"/>
        <v>22</v>
      </c>
      <c r="R16" s="6">
        <f t="shared" si="1"/>
        <v>11</v>
      </c>
      <c r="S16" s="6"/>
      <c r="T16" s="6"/>
    </row>
    <row r="17" spans="1:20" ht="15.75">
      <c r="A17" s="6"/>
      <c r="B17" s="6">
        <v>14</v>
      </c>
      <c r="C17" s="7">
        <v>120824</v>
      </c>
      <c r="D17" s="7" t="s">
        <v>230</v>
      </c>
      <c r="E17" s="8" t="s">
        <v>23</v>
      </c>
      <c r="F17" s="7" t="s">
        <v>24</v>
      </c>
      <c r="G17" s="6">
        <v>4047</v>
      </c>
      <c r="H17" s="6">
        <v>-8510</v>
      </c>
      <c r="I17" s="9">
        <v>263.7</v>
      </c>
      <c r="J17" s="10">
        <v>654790.77</v>
      </c>
      <c r="K17" s="10">
        <v>4516643.71</v>
      </c>
      <c r="L17" s="10">
        <f>((J15-J17)^2+(K15-K17)^2)^0.5/1000</f>
        <v>3.7013683059237654</v>
      </c>
      <c r="M17" s="6">
        <v>1948</v>
      </c>
      <c r="N17" s="6">
        <v>7</v>
      </c>
      <c r="O17" s="6">
        <v>1948</v>
      </c>
      <c r="P17" s="6">
        <v>7</v>
      </c>
      <c r="Q17" s="6">
        <f t="shared" si="0"/>
        <v>0</v>
      </c>
      <c r="R17" s="6">
        <f t="shared" si="1"/>
        <v>1</v>
      </c>
      <c r="S17" s="6"/>
      <c r="T17" s="6"/>
    </row>
    <row r="18" spans="1:20" ht="15.75">
      <c r="A18" s="11">
        <v>7</v>
      </c>
      <c r="B18" s="11">
        <v>15</v>
      </c>
      <c r="C18" s="13">
        <v>120922</v>
      </c>
      <c r="D18" s="13"/>
      <c r="E18" s="32" t="s">
        <v>26</v>
      </c>
      <c r="F18" s="13" t="s">
        <v>27</v>
      </c>
      <c r="G18" s="11">
        <v>3931</v>
      </c>
      <c r="H18" s="11">
        <v>-8707</v>
      </c>
      <c r="I18" s="31">
        <v>207.3</v>
      </c>
      <c r="J18" s="14">
        <v>490063.15</v>
      </c>
      <c r="K18" s="14">
        <v>4374437.33</v>
      </c>
      <c r="L18" s="14"/>
      <c r="M18" s="11">
        <v>1948</v>
      </c>
      <c r="N18" s="11">
        <v>7</v>
      </c>
      <c r="O18" s="11">
        <v>2003</v>
      </c>
      <c r="P18" s="11">
        <v>12</v>
      </c>
      <c r="Q18" s="11">
        <f t="shared" si="0"/>
        <v>55</v>
      </c>
      <c r="R18" s="11">
        <f t="shared" si="1"/>
        <v>6</v>
      </c>
      <c r="S18" s="11">
        <v>55</v>
      </c>
      <c r="T18" s="11">
        <v>6</v>
      </c>
    </row>
    <row r="19" spans="1:20" ht="15.75">
      <c r="A19" s="11">
        <v>8</v>
      </c>
      <c r="B19" s="11">
        <v>16</v>
      </c>
      <c r="C19" s="13">
        <v>121147</v>
      </c>
      <c r="D19" s="13"/>
      <c r="E19" s="32" t="s">
        <v>28</v>
      </c>
      <c r="F19" s="13" t="s">
        <v>29</v>
      </c>
      <c r="G19" s="11">
        <v>4029</v>
      </c>
      <c r="H19" s="11">
        <v>-8624</v>
      </c>
      <c r="I19" s="31">
        <v>242.6</v>
      </c>
      <c r="J19" s="14">
        <v>550946.64</v>
      </c>
      <c r="K19" s="14">
        <v>4481897.76</v>
      </c>
      <c r="L19" s="14"/>
      <c r="M19" s="11">
        <v>1950</v>
      </c>
      <c r="N19" s="11">
        <v>11</v>
      </c>
      <c r="O19" s="11">
        <v>2003</v>
      </c>
      <c r="P19" s="11">
        <v>12</v>
      </c>
      <c r="Q19" s="11">
        <f t="shared" si="0"/>
        <v>53</v>
      </c>
      <c r="R19" s="11">
        <f t="shared" si="1"/>
        <v>2</v>
      </c>
      <c r="S19" s="11">
        <v>55</v>
      </c>
      <c r="T19" s="11">
        <v>6</v>
      </c>
    </row>
    <row r="20" spans="1:20" ht="15.75">
      <c r="A20" s="6"/>
      <c r="B20" s="6">
        <v>17</v>
      </c>
      <c r="C20" s="6">
        <v>129905</v>
      </c>
      <c r="D20" s="6">
        <v>121147</v>
      </c>
      <c r="E20" s="12" t="s">
        <v>214</v>
      </c>
      <c r="F20" s="6" t="s">
        <v>78</v>
      </c>
      <c r="G20" s="6">
        <v>4034</v>
      </c>
      <c r="H20" s="6">
        <v>-8617</v>
      </c>
      <c r="I20" s="9">
        <v>243.8</v>
      </c>
      <c r="J20" s="10">
        <v>560759.94</v>
      </c>
      <c r="K20" s="10">
        <v>4491221.97</v>
      </c>
      <c r="L20" s="10">
        <f>((J19-J20)^2+(K19-K20)^2)^0.5/1000</f>
        <v>13.536681610132446</v>
      </c>
      <c r="M20" s="6">
        <v>1948</v>
      </c>
      <c r="N20" s="6">
        <v>10</v>
      </c>
      <c r="O20" s="6">
        <v>1950</v>
      </c>
      <c r="P20" s="6">
        <v>10</v>
      </c>
      <c r="Q20" s="6">
        <f t="shared" si="0"/>
        <v>2</v>
      </c>
      <c r="R20" s="6">
        <f t="shared" si="1"/>
        <v>1</v>
      </c>
      <c r="S20" s="6"/>
      <c r="T20" s="6"/>
    </row>
    <row r="21" spans="1:20" ht="15.75">
      <c r="A21" s="6"/>
      <c r="B21" s="6">
        <v>18</v>
      </c>
      <c r="C21" s="7">
        <v>123179</v>
      </c>
      <c r="D21" s="7" t="s">
        <v>231</v>
      </c>
      <c r="E21" s="8" t="s">
        <v>164</v>
      </c>
      <c r="F21" s="7" t="s">
        <v>78</v>
      </c>
      <c r="G21" s="6">
        <v>4034</v>
      </c>
      <c r="H21" s="6">
        <v>-8610</v>
      </c>
      <c r="I21" s="9" t="s">
        <v>216</v>
      </c>
      <c r="J21" s="10">
        <v>570636.22</v>
      </c>
      <c r="K21" s="10">
        <v>4491308.86</v>
      </c>
      <c r="L21" s="10">
        <f>((J19-J21)^2+(K19-K21)^2)^0.5/1000</f>
        <v>21.823115354742754</v>
      </c>
      <c r="M21" s="6">
        <v>1948</v>
      </c>
      <c r="N21" s="6">
        <v>7</v>
      </c>
      <c r="O21" s="6">
        <v>1948</v>
      </c>
      <c r="P21" s="6">
        <v>9</v>
      </c>
      <c r="Q21" s="6">
        <f t="shared" si="0"/>
        <v>0</v>
      </c>
      <c r="R21" s="6">
        <f t="shared" si="1"/>
        <v>3</v>
      </c>
      <c r="S21" s="6"/>
      <c r="T21" s="6"/>
    </row>
    <row r="22" spans="1:20" ht="15.75">
      <c r="A22" s="11">
        <v>9</v>
      </c>
      <c r="B22" s="11">
        <v>19</v>
      </c>
      <c r="C22" s="13">
        <v>121212</v>
      </c>
      <c r="D22" s="13"/>
      <c r="E22" s="32" t="s">
        <v>32</v>
      </c>
      <c r="F22" s="13" t="s">
        <v>33</v>
      </c>
      <c r="G22" s="11">
        <v>3929</v>
      </c>
      <c r="H22" s="11">
        <v>-8655</v>
      </c>
      <c r="I22" s="31">
        <v>231.6</v>
      </c>
      <c r="J22" s="14">
        <v>507258.83</v>
      </c>
      <c r="K22" s="14">
        <v>4370734.67</v>
      </c>
      <c r="L22" s="14"/>
      <c r="M22" s="11">
        <v>1953</v>
      </c>
      <c r="N22" s="11">
        <v>1</v>
      </c>
      <c r="O22" s="11">
        <v>1983</v>
      </c>
      <c r="P22" s="11">
        <v>6</v>
      </c>
      <c r="Q22" s="11">
        <f t="shared" si="0"/>
        <v>30</v>
      </c>
      <c r="R22" s="11">
        <f t="shared" si="1"/>
        <v>6</v>
      </c>
      <c r="S22" s="11">
        <v>30</v>
      </c>
      <c r="T22" s="11">
        <v>6</v>
      </c>
    </row>
    <row r="23" spans="1:20" ht="15.75">
      <c r="A23" s="11">
        <v>10</v>
      </c>
      <c r="B23" s="11">
        <v>20</v>
      </c>
      <c r="C23" s="13">
        <v>121256</v>
      </c>
      <c r="D23" s="13"/>
      <c r="E23" s="32" t="s">
        <v>36</v>
      </c>
      <c r="F23" s="13" t="s">
        <v>37</v>
      </c>
      <c r="G23" s="11">
        <v>3754</v>
      </c>
      <c r="H23" s="11">
        <v>-8638</v>
      </c>
      <c r="I23" s="31">
        <v>122.5</v>
      </c>
      <c r="J23" s="14">
        <v>532329.13</v>
      </c>
      <c r="K23" s="14">
        <v>4195093.93</v>
      </c>
      <c r="L23" s="14"/>
      <c r="M23" s="11">
        <v>1971</v>
      </c>
      <c r="N23" s="11">
        <v>8</v>
      </c>
      <c r="O23" s="11">
        <v>2003</v>
      </c>
      <c r="P23" s="11">
        <v>12</v>
      </c>
      <c r="Q23" s="11">
        <f t="shared" si="0"/>
        <v>32</v>
      </c>
      <c r="R23" s="11">
        <f t="shared" si="1"/>
        <v>5</v>
      </c>
      <c r="S23" s="11">
        <v>32</v>
      </c>
      <c r="T23" s="11">
        <v>5</v>
      </c>
    </row>
    <row r="24" spans="1:20" ht="15.75">
      <c r="A24" s="11">
        <v>11</v>
      </c>
      <c r="B24" s="11">
        <v>21</v>
      </c>
      <c r="C24" s="13">
        <v>121415</v>
      </c>
      <c r="D24" s="13"/>
      <c r="E24" s="32" t="s">
        <v>38</v>
      </c>
      <c r="F24" s="13" t="s">
        <v>39</v>
      </c>
      <c r="G24" s="11">
        <v>4040</v>
      </c>
      <c r="H24" s="11">
        <v>-8653</v>
      </c>
      <c r="I24" s="31">
        <v>213.4</v>
      </c>
      <c r="J24" s="14">
        <v>509953.4</v>
      </c>
      <c r="K24" s="14">
        <v>4502082.31</v>
      </c>
      <c r="L24" s="14"/>
      <c r="M24" s="11">
        <v>1948</v>
      </c>
      <c r="N24" s="11">
        <v>7</v>
      </c>
      <c r="O24" s="11">
        <v>2003</v>
      </c>
      <c r="P24" s="11">
        <v>12</v>
      </c>
      <c r="Q24" s="11">
        <f t="shared" si="0"/>
        <v>55</v>
      </c>
      <c r="R24" s="11">
        <f t="shared" si="1"/>
        <v>6</v>
      </c>
      <c r="S24" s="11">
        <v>55</v>
      </c>
      <c r="T24" s="11">
        <v>6</v>
      </c>
    </row>
    <row r="25" spans="1:20" ht="15.75">
      <c r="A25" s="11">
        <v>12</v>
      </c>
      <c r="B25" s="11">
        <v>22</v>
      </c>
      <c r="C25" s="13">
        <v>121628</v>
      </c>
      <c r="D25" s="13"/>
      <c r="E25" s="32" t="s">
        <v>42</v>
      </c>
      <c r="F25" s="13" t="s">
        <v>41</v>
      </c>
      <c r="G25" s="11">
        <v>3940</v>
      </c>
      <c r="H25" s="11">
        <v>-8726</v>
      </c>
      <c r="I25" s="31">
        <v>184.4</v>
      </c>
      <c r="J25" s="14">
        <v>462922.26</v>
      </c>
      <c r="K25" s="14">
        <v>4391168.47</v>
      </c>
      <c r="L25" s="14"/>
      <c r="M25" s="11">
        <v>1994</v>
      </c>
      <c r="N25" s="11">
        <v>4</v>
      </c>
      <c r="O25" s="11">
        <v>2003</v>
      </c>
      <c r="P25" s="11">
        <v>12</v>
      </c>
      <c r="Q25" s="11">
        <f t="shared" si="0"/>
        <v>9</v>
      </c>
      <c r="R25" s="11">
        <f t="shared" si="1"/>
        <v>9</v>
      </c>
      <c r="S25" s="11">
        <v>55</v>
      </c>
      <c r="T25" s="11">
        <v>6</v>
      </c>
    </row>
    <row r="26" spans="1:20" ht="15.75">
      <c r="A26" s="6"/>
      <c r="B26" s="6">
        <v>23</v>
      </c>
      <c r="C26" s="7">
        <v>121626</v>
      </c>
      <c r="D26" s="7" t="s">
        <v>232</v>
      </c>
      <c r="E26" s="8" t="s">
        <v>40</v>
      </c>
      <c r="F26" s="7" t="s">
        <v>41</v>
      </c>
      <c r="G26" s="6">
        <v>3938</v>
      </c>
      <c r="H26" s="6">
        <v>-8724</v>
      </c>
      <c r="I26" s="9">
        <v>146.3</v>
      </c>
      <c r="J26" s="10">
        <v>465765</v>
      </c>
      <c r="K26" s="10">
        <v>4387455.61</v>
      </c>
      <c r="L26" s="10">
        <f>((J25-J26)^2+(K25-K26)^2)^0.5/1000</f>
        <v>4.676162966278605</v>
      </c>
      <c r="M26" s="6">
        <v>1953</v>
      </c>
      <c r="N26" s="6">
        <v>11</v>
      </c>
      <c r="O26" s="6">
        <v>1994</v>
      </c>
      <c r="P26" s="6">
        <v>1</v>
      </c>
      <c r="Q26" s="6">
        <f t="shared" si="0"/>
        <v>40</v>
      </c>
      <c r="R26" s="6">
        <f t="shared" si="1"/>
        <v>3</v>
      </c>
      <c r="S26" s="6"/>
      <c r="T26" s="6"/>
    </row>
    <row r="27" spans="1:20" ht="15.75">
      <c r="A27" s="6"/>
      <c r="B27" s="6">
        <v>24</v>
      </c>
      <c r="C27" s="7">
        <v>125827</v>
      </c>
      <c r="D27" s="7" t="s">
        <v>232</v>
      </c>
      <c r="E27" s="8" t="s">
        <v>182</v>
      </c>
      <c r="F27" s="7" t="s">
        <v>111</v>
      </c>
      <c r="G27" s="6">
        <v>3948</v>
      </c>
      <c r="H27" s="6">
        <v>-8722</v>
      </c>
      <c r="I27" s="9">
        <v>155.4</v>
      </c>
      <c r="J27" s="10">
        <v>468701.23</v>
      </c>
      <c r="K27" s="10">
        <v>4405941.54</v>
      </c>
      <c r="L27" s="10">
        <f>((J25-J27)^2+(K25-K27)^2)^0.5/1000</f>
        <v>15.863167763275042</v>
      </c>
      <c r="M27" s="6">
        <v>1948</v>
      </c>
      <c r="N27" s="6">
        <v>7</v>
      </c>
      <c r="O27" s="6">
        <v>1953</v>
      </c>
      <c r="P27" s="6">
        <v>10</v>
      </c>
      <c r="Q27" s="6">
        <f t="shared" si="0"/>
        <v>5</v>
      </c>
      <c r="R27" s="6">
        <f t="shared" si="1"/>
        <v>4</v>
      </c>
      <c r="S27" s="6"/>
      <c r="T27" s="6"/>
    </row>
    <row r="28" spans="1:20" ht="15.75">
      <c r="A28" s="11">
        <v>13</v>
      </c>
      <c r="B28" s="11">
        <v>25</v>
      </c>
      <c r="C28" s="13">
        <v>121739</v>
      </c>
      <c r="D28" s="13"/>
      <c r="E28" s="32" t="s">
        <v>45</v>
      </c>
      <c r="F28" s="13" t="s">
        <v>46</v>
      </c>
      <c r="G28" s="11">
        <v>4109</v>
      </c>
      <c r="H28" s="11">
        <v>-8529</v>
      </c>
      <c r="I28" s="31">
        <v>259.1</v>
      </c>
      <c r="J28" s="14">
        <v>627362.39</v>
      </c>
      <c r="K28" s="14">
        <v>4556839.84</v>
      </c>
      <c r="L28" s="14"/>
      <c r="M28" s="11">
        <v>1948</v>
      </c>
      <c r="N28" s="11">
        <v>7</v>
      </c>
      <c r="O28" s="11">
        <v>2003</v>
      </c>
      <c r="P28" s="11">
        <v>12</v>
      </c>
      <c r="Q28" s="11">
        <f t="shared" si="0"/>
        <v>55</v>
      </c>
      <c r="R28" s="11">
        <f t="shared" si="1"/>
        <v>6</v>
      </c>
      <c r="S28" s="11">
        <v>55</v>
      </c>
      <c r="T28" s="11">
        <v>6</v>
      </c>
    </row>
    <row r="29" spans="1:20" ht="15.75">
      <c r="A29" s="11">
        <v>14</v>
      </c>
      <c r="B29" s="11">
        <v>26</v>
      </c>
      <c r="C29" s="13">
        <v>121752</v>
      </c>
      <c r="D29" s="13"/>
      <c r="E29" s="32" t="s">
        <v>47</v>
      </c>
      <c r="F29" s="13" t="s">
        <v>48</v>
      </c>
      <c r="G29" s="11">
        <v>3913</v>
      </c>
      <c r="H29" s="11">
        <v>-8553</v>
      </c>
      <c r="I29" s="31">
        <v>192.6</v>
      </c>
      <c r="J29" s="14">
        <v>596494.91</v>
      </c>
      <c r="K29" s="14">
        <v>4341730.34</v>
      </c>
      <c r="L29" s="14"/>
      <c r="M29" s="11">
        <v>1948</v>
      </c>
      <c r="N29" s="11">
        <v>7</v>
      </c>
      <c r="O29" s="11">
        <v>2003</v>
      </c>
      <c r="P29" s="11">
        <v>12</v>
      </c>
      <c r="Q29" s="11">
        <f t="shared" si="0"/>
        <v>55</v>
      </c>
      <c r="R29" s="11">
        <f t="shared" si="1"/>
        <v>6</v>
      </c>
      <c r="S29" s="11">
        <v>55</v>
      </c>
      <c r="T29" s="11">
        <v>6</v>
      </c>
    </row>
    <row r="30" spans="1:20" ht="15.75">
      <c r="A30" s="11">
        <v>15</v>
      </c>
      <c r="B30" s="11">
        <v>27</v>
      </c>
      <c r="C30" s="13">
        <v>121814</v>
      </c>
      <c r="D30" s="13"/>
      <c r="E30" s="32" t="s">
        <v>49</v>
      </c>
      <c r="F30" s="13" t="s">
        <v>50</v>
      </c>
      <c r="G30" s="11">
        <v>3813</v>
      </c>
      <c r="H30" s="11">
        <v>-8607</v>
      </c>
      <c r="I30" s="31">
        <v>179.8</v>
      </c>
      <c r="J30" s="14">
        <v>577420.87</v>
      </c>
      <c r="K30" s="14">
        <v>4230535.73</v>
      </c>
      <c r="L30" s="14"/>
      <c r="M30" s="11">
        <v>1971</v>
      </c>
      <c r="N30" s="11">
        <v>1</v>
      </c>
      <c r="O30" s="11">
        <v>2003</v>
      </c>
      <c r="P30" s="11">
        <v>12</v>
      </c>
      <c r="Q30" s="11">
        <f t="shared" si="0"/>
        <v>33</v>
      </c>
      <c r="R30" s="11">
        <f t="shared" si="1"/>
        <v>0</v>
      </c>
      <c r="S30" s="11">
        <v>33</v>
      </c>
      <c r="T30" s="11">
        <v>0</v>
      </c>
    </row>
    <row r="31" spans="1:20" ht="15.75">
      <c r="A31" s="11">
        <v>16</v>
      </c>
      <c r="B31" s="11">
        <v>28</v>
      </c>
      <c r="C31" s="13">
        <v>121873</v>
      </c>
      <c r="D31" s="13"/>
      <c r="E31" s="32" t="s">
        <v>51</v>
      </c>
      <c r="F31" s="13" t="s">
        <v>52</v>
      </c>
      <c r="G31" s="11">
        <v>3958</v>
      </c>
      <c r="H31" s="11">
        <v>-8656</v>
      </c>
      <c r="I31" s="31">
        <v>232.3</v>
      </c>
      <c r="J31" s="14">
        <v>505785.57</v>
      </c>
      <c r="K31" s="14">
        <v>4424377.97</v>
      </c>
      <c r="L31" s="14"/>
      <c r="M31" s="11">
        <v>1988</v>
      </c>
      <c r="N31" s="11">
        <v>2</v>
      </c>
      <c r="O31" s="11">
        <v>2003</v>
      </c>
      <c r="P31" s="11">
        <v>12</v>
      </c>
      <c r="Q31" s="11">
        <f t="shared" si="0"/>
        <v>15</v>
      </c>
      <c r="R31" s="11">
        <f t="shared" si="1"/>
        <v>11</v>
      </c>
      <c r="S31" s="11">
        <v>55</v>
      </c>
      <c r="T31" s="11">
        <v>6</v>
      </c>
    </row>
    <row r="32" spans="1:20" ht="15.75">
      <c r="A32" s="6"/>
      <c r="B32" s="6">
        <v>29</v>
      </c>
      <c r="C32" s="7">
        <v>121882</v>
      </c>
      <c r="D32" s="7" t="s">
        <v>233</v>
      </c>
      <c r="E32" s="8" t="s">
        <v>54</v>
      </c>
      <c r="F32" s="7" t="s">
        <v>52</v>
      </c>
      <c r="G32" s="6">
        <v>4003</v>
      </c>
      <c r="H32" s="6">
        <v>-8654</v>
      </c>
      <c r="I32" s="9">
        <v>207.3</v>
      </c>
      <c r="J32" s="10">
        <v>508621.99</v>
      </c>
      <c r="K32" s="10">
        <v>4433630.13</v>
      </c>
      <c r="L32" s="10">
        <f>((J31-J32)^2+(K31-K32)^2)^0.5/1000</f>
        <v>9.677176400273101</v>
      </c>
      <c r="M32" s="6">
        <v>1960</v>
      </c>
      <c r="N32" s="6">
        <v>4</v>
      </c>
      <c r="O32" s="6">
        <v>1986</v>
      </c>
      <c r="P32" s="6">
        <v>12</v>
      </c>
      <c r="Q32" s="6">
        <f t="shared" si="0"/>
        <v>26</v>
      </c>
      <c r="R32" s="6">
        <f t="shared" si="1"/>
        <v>9</v>
      </c>
      <c r="S32" s="6"/>
      <c r="T32" s="6"/>
    </row>
    <row r="33" spans="1:20" ht="15.75">
      <c r="A33" s="6"/>
      <c r="B33" s="6">
        <v>30</v>
      </c>
      <c r="C33" s="7">
        <v>121877</v>
      </c>
      <c r="D33" s="7" t="s">
        <v>233</v>
      </c>
      <c r="E33" s="8" t="s">
        <v>53</v>
      </c>
      <c r="F33" s="7" t="s">
        <v>52</v>
      </c>
      <c r="G33" s="6">
        <v>4003</v>
      </c>
      <c r="H33" s="6">
        <v>-8655</v>
      </c>
      <c r="I33" s="9">
        <v>228.9</v>
      </c>
      <c r="J33" s="10">
        <v>507200.32</v>
      </c>
      <c r="K33" s="10">
        <v>4433628.66</v>
      </c>
      <c r="L33" s="10">
        <f>((J31-J33)^2+(K31-K33)^2)^0.5/1000</f>
        <v>9.35824679299534</v>
      </c>
      <c r="M33" s="6">
        <v>1948</v>
      </c>
      <c r="N33" s="6">
        <v>7</v>
      </c>
      <c r="O33" s="6">
        <v>1960</v>
      </c>
      <c r="P33" s="6">
        <v>3</v>
      </c>
      <c r="Q33" s="6">
        <f t="shared" si="0"/>
        <v>11</v>
      </c>
      <c r="R33" s="6">
        <f t="shared" si="1"/>
        <v>9</v>
      </c>
      <c r="S33" s="6"/>
      <c r="T33" s="6"/>
    </row>
    <row r="34" spans="1:20" ht="15.75">
      <c r="A34" s="11">
        <v>17</v>
      </c>
      <c r="B34" s="11">
        <v>31</v>
      </c>
      <c r="C34" s="13">
        <v>121929</v>
      </c>
      <c r="D34" s="13"/>
      <c r="E34" s="32" t="s">
        <v>55</v>
      </c>
      <c r="F34" s="13" t="s">
        <v>56</v>
      </c>
      <c r="G34" s="11">
        <v>3848</v>
      </c>
      <c r="H34" s="11">
        <v>-8550</v>
      </c>
      <c r="I34" s="31">
        <v>170.7</v>
      </c>
      <c r="J34" s="14">
        <v>601404.35</v>
      </c>
      <c r="K34" s="14">
        <v>4295543.17</v>
      </c>
      <c r="L34" s="14"/>
      <c r="M34" s="11">
        <v>1971</v>
      </c>
      <c r="N34" s="11">
        <v>1</v>
      </c>
      <c r="O34" s="11">
        <v>2003</v>
      </c>
      <c r="P34" s="11">
        <v>12</v>
      </c>
      <c r="Q34" s="11">
        <f t="shared" si="0"/>
        <v>33</v>
      </c>
      <c r="R34" s="11">
        <f t="shared" si="1"/>
        <v>0</v>
      </c>
      <c r="S34" s="11">
        <v>33</v>
      </c>
      <c r="T34" s="11">
        <v>0</v>
      </c>
    </row>
    <row r="35" spans="1:20" ht="15.75">
      <c r="A35" s="11">
        <v>18</v>
      </c>
      <c r="B35" s="11">
        <v>32</v>
      </c>
      <c r="C35" s="13">
        <v>122039</v>
      </c>
      <c r="D35" s="13"/>
      <c r="E35" s="32" t="s">
        <v>57</v>
      </c>
      <c r="F35" s="13" t="s">
        <v>58</v>
      </c>
      <c r="G35" s="11">
        <v>3946</v>
      </c>
      <c r="H35" s="11">
        <v>-8631</v>
      </c>
      <c r="I35" s="31">
        <v>262.1</v>
      </c>
      <c r="J35" s="14">
        <v>541490.68</v>
      </c>
      <c r="K35" s="14">
        <v>4402289.28</v>
      </c>
      <c r="L35" s="14"/>
      <c r="M35" s="11">
        <v>1953</v>
      </c>
      <c r="N35" s="11">
        <v>1</v>
      </c>
      <c r="O35" s="11">
        <v>1983</v>
      </c>
      <c r="P35" s="11">
        <v>6</v>
      </c>
      <c r="Q35" s="11">
        <f t="shared" si="0"/>
        <v>30</v>
      </c>
      <c r="R35" s="11">
        <f t="shared" si="1"/>
        <v>6</v>
      </c>
      <c r="S35" s="11">
        <v>30</v>
      </c>
      <c r="T35" s="11">
        <v>6</v>
      </c>
    </row>
    <row r="36" spans="1:20" ht="15.75">
      <c r="A36" s="11">
        <v>19</v>
      </c>
      <c r="B36" s="11">
        <v>33</v>
      </c>
      <c r="C36" s="13">
        <v>122161</v>
      </c>
      <c r="D36" s="13"/>
      <c r="E36" s="32" t="s">
        <v>59</v>
      </c>
      <c r="F36" s="13" t="s">
        <v>44</v>
      </c>
      <c r="G36" s="11">
        <v>4113</v>
      </c>
      <c r="H36" s="11">
        <v>-8713</v>
      </c>
      <c r="I36" s="31">
        <v>199.6</v>
      </c>
      <c r="J36" s="14">
        <v>481929.19</v>
      </c>
      <c r="K36" s="14">
        <v>4563154.94</v>
      </c>
      <c r="L36" s="14"/>
      <c r="M36" s="11">
        <v>1992</v>
      </c>
      <c r="N36" s="11">
        <v>7</v>
      </c>
      <c r="O36" s="11">
        <v>2003</v>
      </c>
      <c r="P36" s="11">
        <v>6</v>
      </c>
      <c r="Q36" s="11">
        <f aca="true" t="shared" si="2" ref="Q36:Q67">ROUNDDOWN(((O36*12+P36)-(M36*12+N36)+1)/12,0)</f>
        <v>11</v>
      </c>
      <c r="R36" s="11">
        <f aca="true" t="shared" si="3" ref="R36:R67">(O36*12+P36)-(M36*12+N36)+1-Q36*12</f>
        <v>0</v>
      </c>
      <c r="S36" s="11">
        <v>55</v>
      </c>
      <c r="T36" s="11">
        <v>0</v>
      </c>
    </row>
    <row r="37" spans="1:20" ht="15.75">
      <c r="A37" s="6"/>
      <c r="B37" s="6">
        <v>34</v>
      </c>
      <c r="C37" s="7">
        <v>127991</v>
      </c>
      <c r="D37" s="7" t="s">
        <v>234</v>
      </c>
      <c r="E37" s="8" t="s">
        <v>133</v>
      </c>
      <c r="F37" s="6" t="s">
        <v>134</v>
      </c>
      <c r="G37" s="6">
        <v>4111</v>
      </c>
      <c r="H37" s="6">
        <v>-8721</v>
      </c>
      <c r="I37" s="9">
        <v>195.1</v>
      </c>
      <c r="J37" s="10">
        <v>470737.2</v>
      </c>
      <c r="K37" s="10">
        <v>4559490.79</v>
      </c>
      <c r="L37" s="10">
        <f>((J36-J37)^2+(K36-K37)^2)^0.5/1000</f>
        <v>11.77652900402332</v>
      </c>
      <c r="M37" s="6">
        <v>1948</v>
      </c>
      <c r="N37" s="6">
        <v>7</v>
      </c>
      <c r="O37" s="6">
        <v>1992</v>
      </c>
      <c r="P37" s="6">
        <v>6</v>
      </c>
      <c r="Q37" s="6">
        <f t="shared" si="2"/>
        <v>44</v>
      </c>
      <c r="R37" s="6">
        <f t="shared" si="3"/>
        <v>0</v>
      </c>
      <c r="S37" s="6"/>
      <c r="T37" s="6"/>
    </row>
    <row r="38" spans="1:20" ht="15.75">
      <c r="A38" s="11">
        <v>20</v>
      </c>
      <c r="B38" s="11">
        <v>35</v>
      </c>
      <c r="C38" s="13">
        <v>122309</v>
      </c>
      <c r="D38" s="13"/>
      <c r="E38" s="32" t="s">
        <v>60</v>
      </c>
      <c r="F38" s="13" t="s">
        <v>61</v>
      </c>
      <c r="G38" s="11">
        <v>3827</v>
      </c>
      <c r="H38" s="11">
        <v>-8642</v>
      </c>
      <c r="I38" s="31">
        <v>210.3</v>
      </c>
      <c r="J38" s="14">
        <v>526270.31</v>
      </c>
      <c r="K38" s="14">
        <v>4256100.71</v>
      </c>
      <c r="L38" s="14"/>
      <c r="M38" s="11">
        <v>1957</v>
      </c>
      <c r="N38" s="11">
        <v>1</v>
      </c>
      <c r="O38" s="11">
        <v>2003</v>
      </c>
      <c r="P38" s="11">
        <v>12</v>
      </c>
      <c r="Q38" s="11">
        <f t="shared" si="2"/>
        <v>47</v>
      </c>
      <c r="R38" s="11">
        <f t="shared" si="3"/>
        <v>0</v>
      </c>
      <c r="S38" s="11">
        <v>47</v>
      </c>
      <c r="T38" s="11">
        <v>0</v>
      </c>
    </row>
    <row r="39" spans="1:20" ht="15.75">
      <c r="A39" s="11">
        <v>21</v>
      </c>
      <c r="B39" s="11">
        <v>36</v>
      </c>
      <c r="C39" s="13">
        <v>122645</v>
      </c>
      <c r="D39" s="13"/>
      <c r="E39" s="32" t="s">
        <v>64</v>
      </c>
      <c r="F39" s="13" t="s">
        <v>65</v>
      </c>
      <c r="G39" s="11">
        <v>3932</v>
      </c>
      <c r="H39" s="11">
        <v>-8638</v>
      </c>
      <c r="I39" s="31">
        <v>238</v>
      </c>
      <c r="J39" s="14">
        <v>531603.62</v>
      </c>
      <c r="K39" s="14">
        <v>4376344.77</v>
      </c>
      <c r="L39" s="14"/>
      <c r="M39" s="11">
        <v>1953</v>
      </c>
      <c r="N39" s="11">
        <v>1</v>
      </c>
      <c r="O39" s="11">
        <v>1983</v>
      </c>
      <c r="P39" s="11">
        <v>6</v>
      </c>
      <c r="Q39" s="11">
        <f t="shared" si="2"/>
        <v>30</v>
      </c>
      <c r="R39" s="11">
        <f t="shared" si="3"/>
        <v>6</v>
      </c>
      <c r="S39" s="11">
        <v>30</v>
      </c>
      <c r="T39" s="11">
        <v>6</v>
      </c>
    </row>
    <row r="40" spans="1:20" ht="15.75">
      <c r="A40" s="11">
        <v>22</v>
      </c>
      <c r="B40" s="11">
        <v>37</v>
      </c>
      <c r="C40" s="13">
        <v>122725</v>
      </c>
      <c r="D40" s="13"/>
      <c r="E40" s="32" t="s">
        <v>67</v>
      </c>
      <c r="F40" s="13" t="s">
        <v>50</v>
      </c>
      <c r="G40" s="11">
        <v>3800</v>
      </c>
      <c r="H40" s="11">
        <v>-8600</v>
      </c>
      <c r="I40" s="31">
        <v>131.1</v>
      </c>
      <c r="J40" s="14">
        <v>587893.35</v>
      </c>
      <c r="K40" s="14">
        <v>4206597.83</v>
      </c>
      <c r="L40" s="14"/>
      <c r="M40" s="11">
        <v>1948</v>
      </c>
      <c r="N40" s="11">
        <v>7</v>
      </c>
      <c r="O40" s="11">
        <v>1976</v>
      </c>
      <c r="P40" s="11">
        <v>12</v>
      </c>
      <c r="Q40" s="11">
        <f t="shared" si="2"/>
        <v>28</v>
      </c>
      <c r="R40" s="11">
        <f t="shared" si="3"/>
        <v>6</v>
      </c>
      <c r="S40" s="11">
        <v>28</v>
      </c>
      <c r="T40" s="11">
        <v>6</v>
      </c>
    </row>
    <row r="41" spans="1:20" ht="15.75">
      <c r="A41" s="11">
        <v>23</v>
      </c>
      <c r="B41" s="11">
        <v>38</v>
      </c>
      <c r="C41" s="13">
        <v>122738</v>
      </c>
      <c r="D41" s="13"/>
      <c r="E41" s="32" t="s">
        <v>154</v>
      </c>
      <c r="F41" s="13" t="s">
        <v>68</v>
      </c>
      <c r="G41" s="11">
        <v>3803</v>
      </c>
      <c r="H41" s="11">
        <v>-8732</v>
      </c>
      <c r="I41" s="31">
        <v>116.1</v>
      </c>
      <c r="J41" s="14">
        <v>453296.8</v>
      </c>
      <c r="K41" s="14">
        <v>4211808.11</v>
      </c>
      <c r="L41" s="14"/>
      <c r="M41" s="11">
        <v>1948</v>
      </c>
      <c r="N41" s="11">
        <v>7</v>
      </c>
      <c r="O41" s="11">
        <v>2003</v>
      </c>
      <c r="P41" s="11">
        <v>12</v>
      </c>
      <c r="Q41" s="11">
        <f t="shared" si="2"/>
        <v>55</v>
      </c>
      <c r="R41" s="11">
        <f t="shared" si="3"/>
        <v>6</v>
      </c>
      <c r="S41" s="11">
        <v>55</v>
      </c>
      <c r="T41" s="11">
        <v>6</v>
      </c>
    </row>
    <row r="42" spans="1:20" ht="15.75">
      <c r="A42" s="11">
        <v>24</v>
      </c>
      <c r="B42" s="11">
        <v>39</v>
      </c>
      <c r="C42" s="13">
        <v>122825</v>
      </c>
      <c r="D42" s="13"/>
      <c r="E42" s="32" t="s">
        <v>71</v>
      </c>
      <c r="F42" s="13" t="s">
        <v>72</v>
      </c>
      <c r="G42" s="11">
        <v>4015</v>
      </c>
      <c r="H42" s="11">
        <v>-8509</v>
      </c>
      <c r="I42" s="31">
        <v>294.1</v>
      </c>
      <c r="J42" s="14">
        <v>657439.66</v>
      </c>
      <c r="K42" s="14">
        <v>4457466.39</v>
      </c>
      <c r="L42" s="14"/>
      <c r="M42" s="11">
        <v>1949</v>
      </c>
      <c r="N42" s="11">
        <v>3</v>
      </c>
      <c r="O42" s="11">
        <v>2003</v>
      </c>
      <c r="P42" s="11">
        <v>12</v>
      </c>
      <c r="Q42" s="11">
        <f t="shared" si="2"/>
        <v>54</v>
      </c>
      <c r="R42" s="11">
        <f t="shared" si="3"/>
        <v>10</v>
      </c>
      <c r="S42" s="11">
        <v>54</v>
      </c>
      <c r="T42" s="11">
        <v>10</v>
      </c>
    </row>
    <row r="43" spans="1:20" ht="15.75">
      <c r="A43" s="11">
        <v>25</v>
      </c>
      <c r="B43" s="11">
        <v>40</v>
      </c>
      <c r="C43" s="13">
        <v>123037</v>
      </c>
      <c r="D43" s="13"/>
      <c r="E43" s="32" t="s">
        <v>156</v>
      </c>
      <c r="F43" s="13" t="s">
        <v>157</v>
      </c>
      <c r="G43" s="11">
        <v>4100</v>
      </c>
      <c r="H43" s="11">
        <v>-8512</v>
      </c>
      <c r="I43" s="31">
        <v>241.1</v>
      </c>
      <c r="J43" s="14">
        <v>651483.05</v>
      </c>
      <c r="K43" s="14">
        <v>4540639.52</v>
      </c>
      <c r="L43" s="14"/>
      <c r="M43" s="11">
        <v>1948</v>
      </c>
      <c r="N43" s="11">
        <v>7</v>
      </c>
      <c r="O43" s="11">
        <v>2003</v>
      </c>
      <c r="P43" s="11">
        <v>12</v>
      </c>
      <c r="Q43" s="11">
        <f t="shared" si="2"/>
        <v>55</v>
      </c>
      <c r="R43" s="11">
        <f t="shared" si="3"/>
        <v>6</v>
      </c>
      <c r="S43" s="11">
        <v>55</v>
      </c>
      <c r="T43" s="11">
        <v>6</v>
      </c>
    </row>
    <row r="44" spans="1:20" ht="15.75">
      <c r="A44" s="11">
        <v>26</v>
      </c>
      <c r="B44" s="11">
        <v>41</v>
      </c>
      <c r="C44" s="13">
        <v>123062</v>
      </c>
      <c r="D44" s="13"/>
      <c r="E44" s="32" t="s">
        <v>160</v>
      </c>
      <c r="F44" s="13" t="s">
        <v>159</v>
      </c>
      <c r="G44" s="11">
        <v>4037</v>
      </c>
      <c r="H44" s="11">
        <v>-8719</v>
      </c>
      <c r="I44" s="31">
        <v>249.9</v>
      </c>
      <c r="J44" s="14">
        <v>473305.24</v>
      </c>
      <c r="K44" s="14">
        <v>4496573.65</v>
      </c>
      <c r="L44" s="14"/>
      <c r="M44" s="11">
        <v>1960</v>
      </c>
      <c r="N44" s="11">
        <v>3</v>
      </c>
      <c r="O44" s="11">
        <v>1973</v>
      </c>
      <c r="P44" s="11">
        <v>4</v>
      </c>
      <c r="Q44" s="11">
        <f t="shared" si="2"/>
        <v>13</v>
      </c>
      <c r="R44" s="11">
        <f t="shared" si="3"/>
        <v>2</v>
      </c>
      <c r="S44" s="11">
        <v>24</v>
      </c>
      <c r="T44" s="11">
        <v>10</v>
      </c>
    </row>
    <row r="45" spans="1:20" ht="15.75">
      <c r="A45" s="6"/>
      <c r="B45" s="6">
        <v>42</v>
      </c>
      <c r="C45" s="7">
        <v>123057</v>
      </c>
      <c r="D45" s="7" t="s">
        <v>235</v>
      </c>
      <c r="E45" s="8" t="s">
        <v>158</v>
      </c>
      <c r="F45" s="7" t="s">
        <v>159</v>
      </c>
      <c r="G45" s="6">
        <v>4037</v>
      </c>
      <c r="H45" s="6">
        <v>-8719</v>
      </c>
      <c r="I45" s="9">
        <v>249.9</v>
      </c>
      <c r="J45" s="10">
        <v>473305.24</v>
      </c>
      <c r="K45" s="10">
        <v>4496573.65</v>
      </c>
      <c r="L45" s="10">
        <f>((J44-J45)^2+(K44-K45)^2)^0.5/1000</f>
        <v>0</v>
      </c>
      <c r="M45" s="6">
        <v>1948</v>
      </c>
      <c r="N45" s="6">
        <v>7</v>
      </c>
      <c r="O45" s="6">
        <v>1960</v>
      </c>
      <c r="P45" s="6">
        <v>2</v>
      </c>
      <c r="Q45" s="6">
        <f t="shared" si="2"/>
        <v>11</v>
      </c>
      <c r="R45" s="6">
        <f t="shared" si="3"/>
        <v>8</v>
      </c>
      <c r="S45" s="6"/>
      <c r="T45" s="6"/>
    </row>
    <row r="46" spans="1:20" ht="15.75">
      <c r="A46" s="11">
        <v>27</v>
      </c>
      <c r="B46" s="11">
        <v>43</v>
      </c>
      <c r="C46" s="13">
        <v>123082</v>
      </c>
      <c r="D46" s="13"/>
      <c r="E46" s="32" t="s">
        <v>73</v>
      </c>
      <c r="F46" s="13" t="s">
        <v>74</v>
      </c>
      <c r="G46" s="11">
        <v>4019</v>
      </c>
      <c r="H46" s="11">
        <v>-8630</v>
      </c>
      <c r="I46" s="31">
        <v>254.5</v>
      </c>
      <c r="J46" s="14">
        <v>542575.47</v>
      </c>
      <c r="K46" s="14">
        <v>4463344.57</v>
      </c>
      <c r="L46" s="14"/>
      <c r="M46" s="11">
        <v>1980</v>
      </c>
      <c r="N46" s="11">
        <v>6</v>
      </c>
      <c r="O46" s="11">
        <v>2003</v>
      </c>
      <c r="P46" s="11">
        <v>12</v>
      </c>
      <c r="Q46" s="11">
        <f t="shared" si="2"/>
        <v>23</v>
      </c>
      <c r="R46" s="11">
        <f t="shared" si="3"/>
        <v>7</v>
      </c>
      <c r="S46" s="11">
        <v>55</v>
      </c>
      <c r="T46" s="11">
        <v>6</v>
      </c>
    </row>
    <row r="47" spans="1:20" ht="15.75">
      <c r="A47" s="6"/>
      <c r="B47" s="6">
        <v>44</v>
      </c>
      <c r="C47" s="7">
        <v>123087</v>
      </c>
      <c r="D47" s="7" t="s">
        <v>236</v>
      </c>
      <c r="E47" s="8" t="s">
        <v>75</v>
      </c>
      <c r="F47" s="7" t="s">
        <v>74</v>
      </c>
      <c r="G47" s="6">
        <v>4017</v>
      </c>
      <c r="H47" s="6">
        <v>-8630</v>
      </c>
      <c r="I47" s="9">
        <v>259.1</v>
      </c>
      <c r="J47" s="10">
        <v>542596.36</v>
      </c>
      <c r="K47" s="10">
        <v>4459644.56</v>
      </c>
      <c r="L47" s="10">
        <f>((J46-J47)^2+(K46-K47)^2)^0.5/1000</f>
        <v>3.700068971276784</v>
      </c>
      <c r="M47" s="6">
        <v>1948</v>
      </c>
      <c r="N47" s="6">
        <v>7</v>
      </c>
      <c r="O47" s="6">
        <v>1980</v>
      </c>
      <c r="P47" s="6">
        <v>5</v>
      </c>
      <c r="Q47" s="6">
        <f t="shared" si="2"/>
        <v>31</v>
      </c>
      <c r="R47" s="6">
        <f t="shared" si="3"/>
        <v>11</v>
      </c>
      <c r="S47" s="6"/>
      <c r="T47" s="6"/>
    </row>
    <row r="48" spans="1:20" ht="15.75">
      <c r="A48" s="11">
        <v>28</v>
      </c>
      <c r="B48" s="11">
        <v>45</v>
      </c>
      <c r="C48" s="13">
        <v>123091</v>
      </c>
      <c r="D48" s="13"/>
      <c r="E48" s="32" t="s">
        <v>161</v>
      </c>
      <c r="F48" s="13" t="s">
        <v>76</v>
      </c>
      <c r="G48" s="11">
        <v>3928</v>
      </c>
      <c r="H48" s="11">
        <v>-8602</v>
      </c>
      <c r="I48" s="31">
        <v>219.2</v>
      </c>
      <c r="J48" s="14">
        <v>583248.19</v>
      </c>
      <c r="K48" s="14">
        <v>4369327.56</v>
      </c>
      <c r="L48" s="14"/>
      <c r="M48" s="11">
        <v>2001</v>
      </c>
      <c r="N48" s="11">
        <v>7</v>
      </c>
      <c r="O48" s="11">
        <v>2003</v>
      </c>
      <c r="P48" s="11">
        <v>12</v>
      </c>
      <c r="Q48" s="11">
        <f t="shared" si="2"/>
        <v>2</v>
      </c>
      <c r="R48" s="11">
        <f t="shared" si="3"/>
        <v>6</v>
      </c>
      <c r="S48" s="11">
        <v>55</v>
      </c>
      <c r="T48" s="11">
        <v>6</v>
      </c>
    </row>
    <row r="49" spans="1:20" ht="15.75">
      <c r="A49" s="6"/>
      <c r="B49" s="6">
        <v>46</v>
      </c>
      <c r="C49" s="7">
        <v>126304</v>
      </c>
      <c r="D49" s="7" t="s">
        <v>237</v>
      </c>
      <c r="E49" s="8" t="s">
        <v>116</v>
      </c>
      <c r="F49" s="7" t="s">
        <v>76</v>
      </c>
      <c r="G49" s="6">
        <v>3933</v>
      </c>
      <c r="H49" s="6">
        <v>-8606</v>
      </c>
      <c r="I49" s="9">
        <v>239.3</v>
      </c>
      <c r="J49" s="10">
        <v>577420.75</v>
      </c>
      <c r="K49" s="10">
        <v>4378517.09</v>
      </c>
      <c r="L49" s="10">
        <f>((J48-J49)^2+(K48-K49)^2)^0.5/1000</f>
        <v>10.881475937321376</v>
      </c>
      <c r="M49" s="6">
        <v>1971</v>
      </c>
      <c r="N49" s="6">
        <v>7</v>
      </c>
      <c r="O49" s="6">
        <v>1997</v>
      </c>
      <c r="P49" s="6">
        <v>9</v>
      </c>
      <c r="Q49" s="6">
        <f t="shared" si="2"/>
        <v>26</v>
      </c>
      <c r="R49" s="6">
        <f t="shared" si="3"/>
        <v>3</v>
      </c>
      <c r="S49" s="6"/>
      <c r="T49" s="6"/>
    </row>
    <row r="50" spans="1:20" ht="15.75">
      <c r="A50" s="6"/>
      <c r="B50" s="6">
        <v>47</v>
      </c>
      <c r="C50" s="7">
        <v>123095</v>
      </c>
      <c r="D50" s="7" t="s">
        <v>237</v>
      </c>
      <c r="E50" s="8" t="s">
        <v>162</v>
      </c>
      <c r="F50" s="7" t="s">
        <v>76</v>
      </c>
      <c r="G50" s="6">
        <v>3931</v>
      </c>
      <c r="H50" s="6">
        <v>-8604</v>
      </c>
      <c r="I50" s="9">
        <v>235</v>
      </c>
      <c r="J50" s="10">
        <v>580323.19</v>
      </c>
      <c r="K50" s="10">
        <v>4374846.68</v>
      </c>
      <c r="L50" s="10">
        <f>((J48-J50)^2+(K48-K50)^2)^0.5/1000</f>
        <v>6.246303752972731</v>
      </c>
      <c r="M50" s="6">
        <v>1948</v>
      </c>
      <c r="N50" s="6">
        <v>7</v>
      </c>
      <c r="O50" s="6">
        <v>1971</v>
      </c>
      <c r="P50" s="6">
        <v>6</v>
      </c>
      <c r="Q50" s="6">
        <f t="shared" si="2"/>
        <v>23</v>
      </c>
      <c r="R50" s="6">
        <f t="shared" si="3"/>
        <v>0</v>
      </c>
      <c r="S50" s="6"/>
      <c r="T50" s="6"/>
    </row>
    <row r="51" spans="1:20" ht="15.75">
      <c r="A51" s="11">
        <v>29</v>
      </c>
      <c r="B51" s="11">
        <v>48</v>
      </c>
      <c r="C51" s="13">
        <v>123104</v>
      </c>
      <c r="D51" s="13"/>
      <c r="E51" s="32" t="s">
        <v>77</v>
      </c>
      <c r="F51" s="13" t="s">
        <v>20</v>
      </c>
      <c r="G51" s="11">
        <v>3852</v>
      </c>
      <c r="H51" s="11">
        <v>-8719</v>
      </c>
      <c r="I51" s="31">
        <v>167.6</v>
      </c>
      <c r="J51" s="14">
        <v>472618.92</v>
      </c>
      <c r="K51" s="14">
        <v>4302342.51</v>
      </c>
      <c r="L51" s="14"/>
      <c r="M51" s="11">
        <v>1985</v>
      </c>
      <c r="N51" s="11">
        <v>4</v>
      </c>
      <c r="O51" s="11">
        <v>2003</v>
      </c>
      <c r="P51" s="11">
        <v>12</v>
      </c>
      <c r="Q51" s="11">
        <f t="shared" si="2"/>
        <v>18</v>
      </c>
      <c r="R51" s="11">
        <f t="shared" si="3"/>
        <v>9</v>
      </c>
      <c r="S51" s="11">
        <v>55</v>
      </c>
      <c r="T51" s="11">
        <v>6</v>
      </c>
    </row>
    <row r="52" spans="1:20" ht="15.75">
      <c r="A52" s="6"/>
      <c r="B52" s="6">
        <v>49</v>
      </c>
      <c r="C52" s="7">
        <v>127783</v>
      </c>
      <c r="D52" s="7" t="s">
        <v>238</v>
      </c>
      <c r="E52" s="8" t="s">
        <v>129</v>
      </c>
      <c r="F52" s="7" t="s">
        <v>20</v>
      </c>
      <c r="G52" s="6">
        <v>3853</v>
      </c>
      <c r="H52" s="6">
        <v>-8711</v>
      </c>
      <c r="I52" s="9">
        <v>140.2</v>
      </c>
      <c r="J52" s="10">
        <v>484190.25</v>
      </c>
      <c r="K52" s="10">
        <v>4304160.38</v>
      </c>
      <c r="L52" s="10">
        <f>((J51-J52)^2+(K51-K52)^2)^0.5/1000</f>
        <v>11.71325442845842</v>
      </c>
      <c r="M52" s="6">
        <v>1950</v>
      </c>
      <c r="N52" s="6">
        <v>1</v>
      </c>
      <c r="O52" s="6">
        <v>1985</v>
      </c>
      <c r="P52" s="6">
        <v>3</v>
      </c>
      <c r="Q52" s="6">
        <f t="shared" si="2"/>
        <v>35</v>
      </c>
      <c r="R52" s="6">
        <f t="shared" si="3"/>
        <v>3</v>
      </c>
      <c r="S52" s="6"/>
      <c r="T52" s="6"/>
    </row>
    <row r="53" spans="1:20" ht="15.75">
      <c r="A53" s="6"/>
      <c r="B53" s="6">
        <v>50</v>
      </c>
      <c r="C53" s="7">
        <v>129470</v>
      </c>
      <c r="D53" s="7" t="s">
        <v>238</v>
      </c>
      <c r="E53" s="8" t="s">
        <v>212</v>
      </c>
      <c r="F53" s="7"/>
      <c r="G53" s="6">
        <v>3852</v>
      </c>
      <c r="H53" s="6">
        <v>-8714</v>
      </c>
      <c r="I53" s="9">
        <v>146</v>
      </c>
      <c r="J53" s="10">
        <v>479848.68</v>
      </c>
      <c r="K53" s="10">
        <v>4302320.74</v>
      </c>
      <c r="L53" s="10">
        <f>((J51-J53)^2+(K51-K53)^2)^0.5/1000</f>
        <v>7.229792776456329</v>
      </c>
      <c r="M53" s="6">
        <v>1948</v>
      </c>
      <c r="N53" s="6">
        <v>11</v>
      </c>
      <c r="O53" s="6">
        <v>1949</v>
      </c>
      <c r="P53" s="6">
        <v>12</v>
      </c>
      <c r="Q53" s="6">
        <f t="shared" si="2"/>
        <v>1</v>
      </c>
      <c r="R53" s="6">
        <f t="shared" si="3"/>
        <v>2</v>
      </c>
      <c r="S53" s="6"/>
      <c r="T53" s="6"/>
    </row>
    <row r="54" spans="1:20" ht="15.75">
      <c r="A54" s="6"/>
      <c r="B54" s="6">
        <v>51</v>
      </c>
      <c r="C54" s="7">
        <v>120704</v>
      </c>
      <c r="D54" s="7" t="s">
        <v>238</v>
      </c>
      <c r="E54" s="8" t="s">
        <v>19</v>
      </c>
      <c r="F54" s="7" t="s">
        <v>20</v>
      </c>
      <c r="G54" s="6">
        <v>3846</v>
      </c>
      <c r="H54" s="6">
        <v>-8719</v>
      </c>
      <c r="I54" s="9">
        <v>146</v>
      </c>
      <c r="J54" s="10">
        <v>472580.47</v>
      </c>
      <c r="K54" s="10">
        <v>4291245.35</v>
      </c>
      <c r="L54" s="10">
        <f>((J51-J54)^2+(K51-K54)^2)^0.5/1000</f>
        <v>11.097226611550443</v>
      </c>
      <c r="M54" s="6">
        <v>1948</v>
      </c>
      <c r="N54" s="6">
        <v>7</v>
      </c>
      <c r="O54" s="6">
        <v>1948</v>
      </c>
      <c r="P54" s="6">
        <v>10</v>
      </c>
      <c r="Q54" s="6">
        <f t="shared" si="2"/>
        <v>0</v>
      </c>
      <c r="R54" s="6">
        <f t="shared" si="3"/>
        <v>4</v>
      </c>
      <c r="S54" s="6"/>
      <c r="T54" s="6"/>
    </row>
    <row r="55" spans="1:20" ht="15.75">
      <c r="A55" s="11">
        <v>30</v>
      </c>
      <c r="B55" s="11">
        <v>52</v>
      </c>
      <c r="C55" s="13">
        <v>123206</v>
      </c>
      <c r="D55" s="13"/>
      <c r="E55" s="32" t="s">
        <v>79</v>
      </c>
      <c r="F55" s="13" t="s">
        <v>31</v>
      </c>
      <c r="G55" s="11">
        <v>4120</v>
      </c>
      <c r="H55" s="11">
        <v>-8508</v>
      </c>
      <c r="I55" s="31">
        <v>268.2</v>
      </c>
      <c r="J55" s="14">
        <v>656296.43</v>
      </c>
      <c r="K55" s="14">
        <v>4577765.35</v>
      </c>
      <c r="L55" s="14"/>
      <c r="M55" s="11">
        <v>1960</v>
      </c>
      <c r="N55" s="11">
        <v>12</v>
      </c>
      <c r="O55" s="11">
        <v>2003</v>
      </c>
      <c r="P55" s="11">
        <v>12</v>
      </c>
      <c r="Q55" s="11">
        <f t="shared" si="2"/>
        <v>43</v>
      </c>
      <c r="R55" s="11">
        <f t="shared" si="3"/>
        <v>1</v>
      </c>
      <c r="S55" s="11">
        <v>55</v>
      </c>
      <c r="T55" s="11">
        <v>6</v>
      </c>
    </row>
    <row r="56" spans="1:20" ht="15.75">
      <c r="A56" s="6"/>
      <c r="B56" s="6">
        <v>53</v>
      </c>
      <c r="C56" s="7">
        <v>129276</v>
      </c>
      <c r="D56" s="7" t="s">
        <v>239</v>
      </c>
      <c r="E56" s="8" t="s">
        <v>210</v>
      </c>
      <c r="F56" s="7"/>
      <c r="G56" s="6">
        <v>4126</v>
      </c>
      <c r="H56" s="6">
        <v>-8501</v>
      </c>
      <c r="I56" s="9">
        <v>281</v>
      </c>
      <c r="J56" s="10">
        <v>665805.5</v>
      </c>
      <c r="K56" s="10">
        <v>4589084.97</v>
      </c>
      <c r="L56" s="10">
        <f>((J55-J56)^2+(K55-K56)^2)^0.5/1000</f>
        <v>14.78364668169872</v>
      </c>
      <c r="M56" s="6">
        <v>1948</v>
      </c>
      <c r="N56" s="6">
        <v>7</v>
      </c>
      <c r="O56" s="6">
        <v>1960</v>
      </c>
      <c r="P56" s="6">
        <v>11</v>
      </c>
      <c r="Q56" s="6">
        <f t="shared" si="2"/>
        <v>12</v>
      </c>
      <c r="R56" s="6">
        <f t="shared" si="3"/>
        <v>5</v>
      </c>
      <c r="S56" s="6"/>
      <c r="T56" s="6"/>
    </row>
    <row r="57" spans="1:20" ht="15.75">
      <c r="A57" s="11">
        <v>31</v>
      </c>
      <c r="B57" s="11">
        <v>54</v>
      </c>
      <c r="C57" s="13">
        <v>123418</v>
      </c>
      <c r="D57" s="13"/>
      <c r="E57" s="32" t="s">
        <v>80</v>
      </c>
      <c r="F57" s="13" t="s">
        <v>81</v>
      </c>
      <c r="G57" s="11">
        <v>4133</v>
      </c>
      <c r="H57" s="11">
        <v>-8553</v>
      </c>
      <c r="I57" s="31">
        <v>266.7</v>
      </c>
      <c r="J57" s="14">
        <v>593223.99</v>
      </c>
      <c r="K57" s="14">
        <v>4600741.14</v>
      </c>
      <c r="L57" s="14"/>
      <c r="M57" s="11">
        <v>1961</v>
      </c>
      <c r="N57" s="11">
        <v>11</v>
      </c>
      <c r="O57" s="11">
        <v>2003</v>
      </c>
      <c r="P57" s="11">
        <v>12</v>
      </c>
      <c r="Q57" s="11">
        <f t="shared" si="2"/>
        <v>42</v>
      </c>
      <c r="R57" s="11">
        <f t="shared" si="3"/>
        <v>2</v>
      </c>
      <c r="S57" s="11">
        <v>55</v>
      </c>
      <c r="T57" s="11">
        <v>6</v>
      </c>
    </row>
    <row r="58" spans="1:20" ht="15.75">
      <c r="A58" s="6"/>
      <c r="B58" s="6">
        <v>55</v>
      </c>
      <c r="C58" s="7">
        <v>123413</v>
      </c>
      <c r="D58" s="7" t="s">
        <v>240</v>
      </c>
      <c r="E58" s="8" t="s">
        <v>80</v>
      </c>
      <c r="F58" s="7" t="s">
        <v>81</v>
      </c>
      <c r="G58" s="6">
        <v>4132</v>
      </c>
      <c r="H58" s="6">
        <v>-8548</v>
      </c>
      <c r="I58" s="9">
        <v>252.1</v>
      </c>
      <c r="J58" s="10">
        <v>600199.96</v>
      </c>
      <c r="K58" s="10">
        <v>4598983.91</v>
      </c>
      <c r="L58" s="10">
        <f>((J57-J58)^2+(K57-K58)^2)^0.5/1000</f>
        <v>7.193887315895204</v>
      </c>
      <c r="M58" s="6">
        <v>1948</v>
      </c>
      <c r="N58" s="6">
        <v>7</v>
      </c>
      <c r="O58" s="6">
        <v>1961</v>
      </c>
      <c r="P58" s="6">
        <v>10</v>
      </c>
      <c r="Q58" s="6">
        <f t="shared" si="2"/>
        <v>13</v>
      </c>
      <c r="R58" s="6">
        <f t="shared" si="3"/>
        <v>4</v>
      </c>
      <c r="S58" s="6"/>
      <c r="T58" s="6"/>
    </row>
    <row r="59" spans="1:20" ht="15.75">
      <c r="A59" s="11">
        <v>32</v>
      </c>
      <c r="B59" s="11">
        <v>56</v>
      </c>
      <c r="C59" s="13">
        <v>123714</v>
      </c>
      <c r="D59" s="13"/>
      <c r="E59" s="32" t="s">
        <v>82</v>
      </c>
      <c r="F59" s="13" t="s">
        <v>50</v>
      </c>
      <c r="G59" s="11">
        <v>3811</v>
      </c>
      <c r="H59" s="11">
        <v>-8616</v>
      </c>
      <c r="I59" s="31">
        <v>259.1</v>
      </c>
      <c r="J59" s="14">
        <v>564318.64</v>
      </c>
      <c r="K59" s="14">
        <v>4226722.38</v>
      </c>
      <c r="L59" s="14"/>
      <c r="M59" s="11">
        <v>1973</v>
      </c>
      <c r="N59" s="11">
        <v>3</v>
      </c>
      <c r="O59" s="11">
        <v>2003</v>
      </c>
      <c r="P59" s="11">
        <v>12</v>
      </c>
      <c r="Q59" s="11">
        <f t="shared" si="2"/>
        <v>30</v>
      </c>
      <c r="R59" s="11">
        <f t="shared" si="3"/>
        <v>10</v>
      </c>
      <c r="S59" s="11">
        <v>55</v>
      </c>
      <c r="T59" s="11">
        <v>6</v>
      </c>
    </row>
    <row r="60" spans="1:20" ht="15.75">
      <c r="A60" s="6"/>
      <c r="B60" s="6">
        <v>57</v>
      </c>
      <c r="C60" s="7">
        <v>124900</v>
      </c>
      <c r="D60" s="7" t="s">
        <v>241</v>
      </c>
      <c r="E60" s="8" t="s">
        <v>177</v>
      </c>
      <c r="F60" s="7" t="s">
        <v>178</v>
      </c>
      <c r="G60" s="6">
        <v>3811</v>
      </c>
      <c r="H60" s="6">
        <v>-8620</v>
      </c>
      <c r="I60" s="9">
        <v>128</v>
      </c>
      <c r="J60" s="10">
        <v>558479.78</v>
      </c>
      <c r="K60" s="10">
        <v>4226678.28</v>
      </c>
      <c r="L60" s="10">
        <f>((J59-J60)^2+(K59-K60)^2)^0.5/1000</f>
        <v>5.839026537840002</v>
      </c>
      <c r="M60" s="6">
        <v>1948</v>
      </c>
      <c r="N60" s="6">
        <v>7</v>
      </c>
      <c r="O60" s="6">
        <v>1973</v>
      </c>
      <c r="P60" s="6">
        <v>1</v>
      </c>
      <c r="Q60" s="6">
        <f t="shared" si="2"/>
        <v>24</v>
      </c>
      <c r="R60" s="6">
        <f t="shared" si="3"/>
        <v>7</v>
      </c>
      <c r="S60" s="6"/>
      <c r="T60" s="6"/>
    </row>
    <row r="61" spans="1:20" ht="15.75">
      <c r="A61" s="11">
        <v>33</v>
      </c>
      <c r="B61" s="11">
        <v>58</v>
      </c>
      <c r="C61" s="13">
        <v>123777</v>
      </c>
      <c r="D61" s="13"/>
      <c r="E61" s="32" t="s">
        <v>83</v>
      </c>
      <c r="F61" s="13" t="s">
        <v>84</v>
      </c>
      <c r="G61" s="11">
        <v>4027</v>
      </c>
      <c r="H61" s="11">
        <v>-8518</v>
      </c>
      <c r="I61" s="31">
        <v>287.1</v>
      </c>
      <c r="J61" s="14">
        <v>644254.44</v>
      </c>
      <c r="K61" s="14">
        <v>4479412.62</v>
      </c>
      <c r="L61" s="14"/>
      <c r="M61" s="11">
        <v>1948</v>
      </c>
      <c r="N61" s="11">
        <v>7</v>
      </c>
      <c r="O61" s="11">
        <v>2003</v>
      </c>
      <c r="P61" s="11">
        <v>12</v>
      </c>
      <c r="Q61" s="11">
        <f t="shared" si="2"/>
        <v>55</v>
      </c>
      <c r="R61" s="11">
        <f t="shared" si="3"/>
        <v>6</v>
      </c>
      <c r="S61" s="11">
        <v>55</v>
      </c>
      <c r="T61" s="11">
        <v>6</v>
      </c>
    </row>
    <row r="62" spans="1:20" ht="15.75">
      <c r="A62" s="6"/>
      <c r="B62" s="6">
        <v>59</v>
      </c>
      <c r="C62" s="7">
        <v>128973</v>
      </c>
      <c r="D62" s="7" t="s">
        <v>242</v>
      </c>
      <c r="E62" s="8" t="s">
        <v>83</v>
      </c>
      <c r="F62" s="7" t="s">
        <v>84</v>
      </c>
      <c r="G62" s="6">
        <v>4028</v>
      </c>
      <c r="H62" s="6">
        <v>-8530</v>
      </c>
      <c r="I62" s="9">
        <v>281.9</v>
      </c>
      <c r="J62" s="10">
        <v>627262.05</v>
      </c>
      <c r="K62" s="10">
        <v>4480955.38</v>
      </c>
      <c r="L62" s="10">
        <f>((J61-J62)^2+(K61-K62)^2)^0.5/1000</f>
        <v>17.062280806788284</v>
      </c>
      <c r="M62" s="6">
        <v>1988</v>
      </c>
      <c r="N62" s="6">
        <v>11</v>
      </c>
      <c r="O62" s="6">
        <v>1989</v>
      </c>
      <c r="P62" s="6">
        <v>8</v>
      </c>
      <c r="Q62" s="6">
        <f t="shared" si="2"/>
        <v>0</v>
      </c>
      <c r="R62" s="6">
        <f t="shared" si="3"/>
        <v>10</v>
      </c>
      <c r="S62" s="6"/>
      <c r="T62" s="6"/>
    </row>
    <row r="63" spans="1:20" ht="15.75">
      <c r="A63" s="11">
        <v>34</v>
      </c>
      <c r="B63" s="11">
        <v>60</v>
      </c>
      <c r="C63" s="13">
        <v>124181</v>
      </c>
      <c r="D63" s="13"/>
      <c r="E63" s="32" t="s">
        <v>85</v>
      </c>
      <c r="F63" s="13" t="s">
        <v>86</v>
      </c>
      <c r="G63" s="11">
        <v>4051</v>
      </c>
      <c r="H63" s="11">
        <v>-8530</v>
      </c>
      <c r="I63" s="31">
        <v>221</v>
      </c>
      <c r="J63" s="14">
        <v>626535.97</v>
      </c>
      <c r="K63" s="14">
        <v>4523510.08</v>
      </c>
      <c r="L63" s="14"/>
      <c r="M63" s="11">
        <v>1948</v>
      </c>
      <c r="N63" s="11">
        <v>7</v>
      </c>
      <c r="O63" s="11">
        <v>2003</v>
      </c>
      <c r="P63" s="11">
        <v>12</v>
      </c>
      <c r="Q63" s="11">
        <f t="shared" si="2"/>
        <v>55</v>
      </c>
      <c r="R63" s="11">
        <f t="shared" si="3"/>
        <v>6</v>
      </c>
      <c r="S63" s="11">
        <v>55</v>
      </c>
      <c r="T63" s="11">
        <v>6</v>
      </c>
    </row>
    <row r="64" spans="1:20" ht="15.75">
      <c r="A64" s="11">
        <v>35</v>
      </c>
      <c r="B64" s="11">
        <v>61</v>
      </c>
      <c r="C64" s="13">
        <v>124259</v>
      </c>
      <c r="D64" s="13"/>
      <c r="E64" s="32" t="s">
        <v>169</v>
      </c>
      <c r="F64" s="13" t="s">
        <v>87</v>
      </c>
      <c r="G64" s="11">
        <v>3943</v>
      </c>
      <c r="H64" s="11">
        <v>-8616</v>
      </c>
      <c r="I64" s="31">
        <v>241.4</v>
      </c>
      <c r="J64" s="14">
        <v>562949.4</v>
      </c>
      <c r="K64" s="14">
        <v>4396885.2</v>
      </c>
      <c r="L64" s="14"/>
      <c r="M64" s="11">
        <v>1948</v>
      </c>
      <c r="N64" s="11">
        <v>7</v>
      </c>
      <c r="O64" s="11">
        <v>2003</v>
      </c>
      <c r="P64" s="11">
        <v>12</v>
      </c>
      <c r="Q64" s="11">
        <f t="shared" si="2"/>
        <v>55</v>
      </c>
      <c r="R64" s="11">
        <f t="shared" si="3"/>
        <v>6</v>
      </c>
      <c r="S64" s="11">
        <v>55</v>
      </c>
      <c r="T64" s="11">
        <v>6</v>
      </c>
    </row>
    <row r="65" spans="1:20" ht="15.75">
      <c r="A65" s="11">
        <v>36</v>
      </c>
      <c r="B65" s="11">
        <v>62</v>
      </c>
      <c r="C65" s="13">
        <v>124286</v>
      </c>
      <c r="D65" s="13"/>
      <c r="E65" s="32" t="s">
        <v>90</v>
      </c>
      <c r="F65" s="13" t="s">
        <v>87</v>
      </c>
      <c r="G65" s="11">
        <v>3946</v>
      </c>
      <c r="H65" s="11">
        <v>-8611</v>
      </c>
      <c r="I65" s="31">
        <v>216.4</v>
      </c>
      <c r="J65" s="14">
        <v>570041.8</v>
      </c>
      <c r="K65" s="14">
        <v>4402496.49</v>
      </c>
      <c r="L65" s="14"/>
      <c r="M65" s="11">
        <v>1991</v>
      </c>
      <c r="N65" s="11">
        <v>5</v>
      </c>
      <c r="O65" s="11">
        <v>2003</v>
      </c>
      <c r="P65" s="11">
        <v>12</v>
      </c>
      <c r="Q65" s="11">
        <f t="shared" si="2"/>
        <v>12</v>
      </c>
      <c r="R65" s="11">
        <f t="shared" si="3"/>
        <v>8</v>
      </c>
      <c r="S65" s="11">
        <v>55</v>
      </c>
      <c r="T65" s="11">
        <v>6</v>
      </c>
    </row>
    <row r="66" spans="1:20" ht="15.75">
      <c r="A66" s="6"/>
      <c r="B66" s="6">
        <v>63</v>
      </c>
      <c r="C66" s="7">
        <v>124266</v>
      </c>
      <c r="D66" s="7" t="s">
        <v>243</v>
      </c>
      <c r="E66" s="8" t="s">
        <v>88</v>
      </c>
      <c r="F66" s="7" t="s">
        <v>87</v>
      </c>
      <c r="G66" s="6">
        <v>3947</v>
      </c>
      <c r="H66" s="6">
        <v>-8611</v>
      </c>
      <c r="I66" s="9">
        <v>211.8</v>
      </c>
      <c r="J66" s="10">
        <v>570024.93</v>
      </c>
      <c r="K66" s="10">
        <v>4404346.35</v>
      </c>
      <c r="L66" s="10">
        <f>((J65-J66)^2+(K65-K66)^2)^0.5/1000</f>
        <v>1.849936922302432</v>
      </c>
      <c r="M66" s="6">
        <v>1954</v>
      </c>
      <c r="N66" s="6">
        <v>10</v>
      </c>
      <c r="O66" s="6">
        <v>1991</v>
      </c>
      <c r="P66" s="6">
        <v>4</v>
      </c>
      <c r="Q66" s="6">
        <f t="shared" si="2"/>
        <v>36</v>
      </c>
      <c r="R66" s="6">
        <f t="shared" si="3"/>
        <v>7</v>
      </c>
      <c r="S66" s="6"/>
      <c r="T66" s="6"/>
    </row>
    <row r="67" spans="1:20" ht="15.75">
      <c r="A67" s="6"/>
      <c r="B67" s="6">
        <v>64</v>
      </c>
      <c r="C67" s="7">
        <v>124264</v>
      </c>
      <c r="D67" s="7" t="s">
        <v>243</v>
      </c>
      <c r="E67" s="8" t="s">
        <v>170</v>
      </c>
      <c r="F67" s="7" t="s">
        <v>87</v>
      </c>
      <c r="G67" s="6">
        <v>3946</v>
      </c>
      <c r="H67" s="6">
        <v>-8610</v>
      </c>
      <c r="I67" s="9">
        <v>242</v>
      </c>
      <c r="J67" s="10">
        <v>571469.36</v>
      </c>
      <c r="K67" s="10">
        <v>4402509.64</v>
      </c>
      <c r="L67" s="10">
        <f>((J65-J67)^2+(K65-K67)^2)^0.5/1000</f>
        <v>1.4276205644707605</v>
      </c>
      <c r="M67" s="6">
        <v>1948</v>
      </c>
      <c r="N67" s="6">
        <v>7</v>
      </c>
      <c r="O67" s="6">
        <v>1954</v>
      </c>
      <c r="P67" s="6">
        <v>9</v>
      </c>
      <c r="Q67" s="6">
        <f t="shared" si="2"/>
        <v>6</v>
      </c>
      <c r="R67" s="6">
        <f t="shared" si="3"/>
        <v>3</v>
      </c>
      <c r="S67" s="6"/>
      <c r="T67" s="6"/>
    </row>
    <row r="68" spans="1:20" ht="15.75">
      <c r="A68" s="11">
        <v>37</v>
      </c>
      <c r="B68" s="11">
        <v>65</v>
      </c>
      <c r="C68" s="13">
        <v>124356</v>
      </c>
      <c r="D68" s="13"/>
      <c r="E68" s="32" t="s">
        <v>171</v>
      </c>
      <c r="F68" s="13" t="s">
        <v>58</v>
      </c>
      <c r="G68" s="11">
        <v>3955</v>
      </c>
      <c r="H68" s="11">
        <v>-8638</v>
      </c>
      <c r="I68" s="31">
        <v>288</v>
      </c>
      <c r="J68" s="14">
        <v>531429.6</v>
      </c>
      <c r="K68" s="14">
        <v>4418890.55</v>
      </c>
      <c r="L68" s="14"/>
      <c r="M68" s="11">
        <v>1953</v>
      </c>
      <c r="N68" s="11">
        <v>1</v>
      </c>
      <c r="O68" s="11">
        <v>1983</v>
      </c>
      <c r="P68" s="11">
        <v>6</v>
      </c>
      <c r="Q68" s="11">
        <f aca="true" t="shared" si="4" ref="Q68:Q99">ROUNDDOWN(((O68*12+P68)-(M68*12+N68)+1)/12,0)</f>
        <v>30</v>
      </c>
      <c r="R68" s="11">
        <f aca="true" t="shared" si="5" ref="R68:R99">(O68*12+P68)-(M68*12+N68)+1-Q68*12</f>
        <v>6</v>
      </c>
      <c r="S68" s="11">
        <v>30</v>
      </c>
      <c r="T68" s="11">
        <v>6</v>
      </c>
    </row>
    <row r="69" spans="1:20" ht="15.75">
      <c r="A69" s="11">
        <v>38</v>
      </c>
      <c r="B69" s="11">
        <v>66</v>
      </c>
      <c r="C69" s="13">
        <v>124372</v>
      </c>
      <c r="D69" s="13"/>
      <c r="E69" s="32" t="s">
        <v>92</v>
      </c>
      <c r="F69" s="13" t="s">
        <v>61</v>
      </c>
      <c r="G69" s="11">
        <v>3823</v>
      </c>
      <c r="H69" s="11">
        <v>-8656</v>
      </c>
      <c r="I69" s="31">
        <v>140.2</v>
      </c>
      <c r="J69" s="14">
        <v>505914.72</v>
      </c>
      <c r="K69" s="14">
        <v>4248662.61</v>
      </c>
      <c r="L69" s="14"/>
      <c r="M69" s="11">
        <v>1948</v>
      </c>
      <c r="N69" s="11">
        <v>7</v>
      </c>
      <c r="O69" s="11">
        <v>2003</v>
      </c>
      <c r="P69" s="11">
        <v>12</v>
      </c>
      <c r="Q69" s="11">
        <f t="shared" si="4"/>
        <v>55</v>
      </c>
      <c r="R69" s="11">
        <f t="shared" si="5"/>
        <v>6</v>
      </c>
      <c r="S69" s="11">
        <v>55</v>
      </c>
      <c r="T69" s="11">
        <v>6</v>
      </c>
    </row>
    <row r="70" spans="1:20" ht="15.75">
      <c r="A70" s="11">
        <v>39</v>
      </c>
      <c r="B70" s="11">
        <v>67</v>
      </c>
      <c r="C70" s="13">
        <v>124407</v>
      </c>
      <c r="D70" s="13"/>
      <c r="E70" s="32" t="s">
        <v>172</v>
      </c>
      <c r="F70" s="13" t="s">
        <v>93</v>
      </c>
      <c r="G70" s="11">
        <v>3816</v>
      </c>
      <c r="H70" s="11">
        <v>-8745</v>
      </c>
      <c r="I70" s="31">
        <v>134.1</v>
      </c>
      <c r="J70" s="14">
        <v>434480.49</v>
      </c>
      <c r="K70" s="14">
        <v>4235980.92</v>
      </c>
      <c r="L70" s="14"/>
      <c r="M70" s="11">
        <v>1949</v>
      </c>
      <c r="N70" s="11">
        <v>11</v>
      </c>
      <c r="O70" s="11">
        <v>1980</v>
      </c>
      <c r="P70" s="11">
        <v>3</v>
      </c>
      <c r="Q70" s="11">
        <f t="shared" si="4"/>
        <v>30</v>
      </c>
      <c r="R70" s="11">
        <f t="shared" si="5"/>
        <v>5</v>
      </c>
      <c r="S70" s="11">
        <v>31</v>
      </c>
      <c r="T70" s="11">
        <v>9</v>
      </c>
    </row>
    <row r="71" spans="1:20" ht="15.75">
      <c r="A71" s="6"/>
      <c r="B71" s="6">
        <v>68</v>
      </c>
      <c r="C71" s="7">
        <v>127079</v>
      </c>
      <c r="D71" s="7" t="s">
        <v>244</v>
      </c>
      <c r="E71" s="8" t="s">
        <v>192</v>
      </c>
      <c r="F71" s="6" t="s">
        <v>123</v>
      </c>
      <c r="G71" s="6">
        <v>3810</v>
      </c>
      <c r="H71" s="6">
        <v>-8748</v>
      </c>
      <c r="I71" s="9">
        <v>134.1</v>
      </c>
      <c r="J71" s="10">
        <v>430010.47</v>
      </c>
      <c r="K71" s="10">
        <v>4224921.32</v>
      </c>
      <c r="L71" s="10">
        <f>((J70-J71)^2+(K70-K71)^2)^0.5/1000</f>
        <v>11.928781620953245</v>
      </c>
      <c r="M71" s="6">
        <v>1948</v>
      </c>
      <c r="N71" s="6">
        <v>7</v>
      </c>
      <c r="O71" s="6">
        <v>1949</v>
      </c>
      <c r="P71" s="6">
        <v>10</v>
      </c>
      <c r="Q71" s="6">
        <f t="shared" si="4"/>
        <v>1</v>
      </c>
      <c r="R71" s="6">
        <f t="shared" si="5"/>
        <v>4</v>
      </c>
      <c r="S71" s="6"/>
      <c r="T71" s="6"/>
    </row>
    <row r="72" spans="1:20" ht="15.75">
      <c r="A72" s="11">
        <v>40</v>
      </c>
      <c r="B72" s="11">
        <v>69</v>
      </c>
      <c r="C72" s="13">
        <v>124497</v>
      </c>
      <c r="D72" s="13"/>
      <c r="E72" s="32" t="s">
        <v>94</v>
      </c>
      <c r="F72" s="13" t="s">
        <v>95</v>
      </c>
      <c r="G72" s="11">
        <v>4127</v>
      </c>
      <c r="H72" s="11">
        <v>-8516</v>
      </c>
      <c r="I72" s="31">
        <v>297.2</v>
      </c>
      <c r="J72" s="14">
        <v>644879.32</v>
      </c>
      <c r="K72" s="14">
        <v>4590486.91</v>
      </c>
      <c r="L72" s="14"/>
      <c r="M72" s="11">
        <v>1948</v>
      </c>
      <c r="N72" s="11">
        <v>7</v>
      </c>
      <c r="O72" s="11">
        <v>2002</v>
      </c>
      <c r="P72" s="11">
        <v>3</v>
      </c>
      <c r="Q72" s="11">
        <f t="shared" si="4"/>
        <v>53</v>
      </c>
      <c r="R72" s="11">
        <f t="shared" si="5"/>
        <v>9</v>
      </c>
      <c r="S72" s="11">
        <v>53</v>
      </c>
      <c r="T72" s="11">
        <v>9</v>
      </c>
    </row>
    <row r="73" spans="1:20" ht="15.75">
      <c r="A73" s="11">
        <v>41</v>
      </c>
      <c r="B73" s="11">
        <v>70</v>
      </c>
      <c r="C73" s="13">
        <v>124527</v>
      </c>
      <c r="D73" s="13"/>
      <c r="E73" s="32" t="s">
        <v>96</v>
      </c>
      <c r="F73" s="13" t="s">
        <v>97</v>
      </c>
      <c r="G73" s="11">
        <v>4046</v>
      </c>
      <c r="H73" s="11">
        <v>-8726</v>
      </c>
      <c r="I73" s="31">
        <v>211.8</v>
      </c>
      <c r="J73" s="14">
        <v>463518.54</v>
      </c>
      <c r="K73" s="14">
        <v>4513266.84</v>
      </c>
      <c r="L73" s="14"/>
      <c r="M73" s="11">
        <v>1973</v>
      </c>
      <c r="N73" s="11">
        <v>4</v>
      </c>
      <c r="O73" s="11">
        <v>2003</v>
      </c>
      <c r="P73" s="11">
        <v>12</v>
      </c>
      <c r="Q73" s="11">
        <f t="shared" si="4"/>
        <v>30</v>
      </c>
      <c r="R73" s="11">
        <f t="shared" si="5"/>
        <v>9</v>
      </c>
      <c r="S73" s="11">
        <v>30</v>
      </c>
      <c r="T73" s="11">
        <v>9</v>
      </c>
    </row>
    <row r="74" spans="1:20" ht="15.75">
      <c r="A74" s="11">
        <v>42</v>
      </c>
      <c r="B74" s="11">
        <v>71</v>
      </c>
      <c r="C74" s="13">
        <v>124730</v>
      </c>
      <c r="D74" s="13"/>
      <c r="E74" s="32" t="s">
        <v>99</v>
      </c>
      <c r="F74" s="13" t="s">
        <v>98</v>
      </c>
      <c r="G74" s="11">
        <v>4139</v>
      </c>
      <c r="H74" s="11">
        <v>-8525</v>
      </c>
      <c r="I74" s="31">
        <v>272.8</v>
      </c>
      <c r="J74" s="14">
        <v>631942.09</v>
      </c>
      <c r="K74" s="14">
        <v>4612452.52</v>
      </c>
      <c r="L74" s="14"/>
      <c r="M74" s="11">
        <v>1962</v>
      </c>
      <c r="N74" s="11">
        <v>6</v>
      </c>
      <c r="O74" s="11">
        <v>2003</v>
      </c>
      <c r="P74" s="11">
        <v>12</v>
      </c>
      <c r="Q74" s="11">
        <f t="shared" si="4"/>
        <v>41</v>
      </c>
      <c r="R74" s="11">
        <f t="shared" si="5"/>
        <v>7</v>
      </c>
      <c r="S74" s="11">
        <v>55</v>
      </c>
      <c r="T74" s="11">
        <v>6</v>
      </c>
    </row>
    <row r="75" spans="1:20" ht="15.75">
      <c r="A75" s="6"/>
      <c r="B75" s="6">
        <v>72</v>
      </c>
      <c r="C75" s="7">
        <v>124729</v>
      </c>
      <c r="D75" s="7" t="s">
        <v>245</v>
      </c>
      <c r="E75" s="8" t="s">
        <v>174</v>
      </c>
      <c r="F75" s="6" t="s">
        <v>98</v>
      </c>
      <c r="G75" s="6">
        <v>4139</v>
      </c>
      <c r="H75" s="6">
        <v>-8526</v>
      </c>
      <c r="I75" s="9">
        <v>267.9</v>
      </c>
      <c r="J75" s="10">
        <v>630554.15</v>
      </c>
      <c r="K75" s="10">
        <v>4612427.16</v>
      </c>
      <c r="L75" s="10">
        <f>((J74-J75)^2+(K74-K75)^2)^0.5/1000</f>
        <v>1.388171665609054</v>
      </c>
      <c r="M75" s="6">
        <v>1948</v>
      </c>
      <c r="N75" s="6">
        <v>7</v>
      </c>
      <c r="O75" s="6">
        <v>1962</v>
      </c>
      <c r="P75" s="6">
        <v>5</v>
      </c>
      <c r="Q75" s="6">
        <f t="shared" si="4"/>
        <v>13</v>
      </c>
      <c r="R75" s="6">
        <f t="shared" si="5"/>
        <v>11</v>
      </c>
      <c r="S75" s="6"/>
      <c r="T75" s="6"/>
    </row>
    <row r="76" spans="1:20" ht="15.75">
      <c r="A76" s="11">
        <v>43</v>
      </c>
      <c r="B76" s="11">
        <v>73</v>
      </c>
      <c r="C76" s="13">
        <v>124782</v>
      </c>
      <c r="D76" s="13"/>
      <c r="E76" s="32" t="s">
        <v>100</v>
      </c>
      <c r="F76" s="13"/>
      <c r="G76" s="11">
        <v>4132</v>
      </c>
      <c r="H76" s="11">
        <v>-8616</v>
      </c>
      <c r="I76" s="31">
        <v>256.3</v>
      </c>
      <c r="J76" s="14">
        <v>561268.73</v>
      </c>
      <c r="K76" s="14">
        <v>4598548.33</v>
      </c>
      <c r="L76" s="14"/>
      <c r="M76" s="11">
        <v>1948</v>
      </c>
      <c r="N76" s="11">
        <v>7</v>
      </c>
      <c r="O76" s="11">
        <v>2003</v>
      </c>
      <c r="P76" s="11">
        <v>12</v>
      </c>
      <c r="Q76" s="11">
        <f t="shared" si="4"/>
        <v>55</v>
      </c>
      <c r="R76" s="11">
        <f t="shared" si="5"/>
        <v>6</v>
      </c>
      <c r="S76" s="11">
        <v>55</v>
      </c>
      <c r="T76" s="11">
        <v>6</v>
      </c>
    </row>
    <row r="77" spans="1:20" ht="15.75">
      <c r="A77" s="11">
        <v>44</v>
      </c>
      <c r="B77" s="11">
        <v>74</v>
      </c>
      <c r="C77" s="13">
        <v>124837</v>
      </c>
      <c r="D77" s="13"/>
      <c r="E77" s="32" t="s">
        <v>101</v>
      </c>
      <c r="F77" s="13" t="s">
        <v>102</v>
      </c>
      <c r="G77" s="11">
        <v>4137</v>
      </c>
      <c r="H77" s="11">
        <v>-8644</v>
      </c>
      <c r="I77" s="31">
        <v>246.9</v>
      </c>
      <c r="J77" s="14">
        <v>522309.42</v>
      </c>
      <c r="K77" s="14">
        <v>4607575.07</v>
      </c>
      <c r="L77" s="14"/>
      <c r="M77" s="11">
        <v>1978</v>
      </c>
      <c r="N77" s="11">
        <v>4</v>
      </c>
      <c r="O77" s="11">
        <v>2003</v>
      </c>
      <c r="P77" s="11">
        <v>12</v>
      </c>
      <c r="Q77" s="11">
        <f t="shared" si="4"/>
        <v>25</v>
      </c>
      <c r="R77" s="11">
        <f t="shared" si="5"/>
        <v>9</v>
      </c>
      <c r="S77" s="11">
        <v>25</v>
      </c>
      <c r="T77" s="11">
        <v>9</v>
      </c>
    </row>
    <row r="78" spans="1:20" ht="15.75">
      <c r="A78" s="11">
        <v>45</v>
      </c>
      <c r="B78" s="11">
        <v>75</v>
      </c>
      <c r="C78" s="13">
        <v>124908</v>
      </c>
      <c r="D78" s="13"/>
      <c r="E78" s="32" t="s">
        <v>103</v>
      </c>
      <c r="F78" s="13" t="s">
        <v>104</v>
      </c>
      <c r="G78" s="11">
        <v>4004</v>
      </c>
      <c r="H78" s="11">
        <v>-8628</v>
      </c>
      <c r="I78" s="31">
        <v>289.6</v>
      </c>
      <c r="J78" s="14">
        <v>545574.43</v>
      </c>
      <c r="K78" s="14">
        <v>4435611.52</v>
      </c>
      <c r="L78" s="14"/>
      <c r="M78" s="11">
        <v>1948</v>
      </c>
      <c r="N78" s="11">
        <v>7</v>
      </c>
      <c r="O78" s="11">
        <v>2003</v>
      </c>
      <c r="P78" s="11">
        <v>12</v>
      </c>
      <c r="Q78" s="11">
        <f t="shared" si="4"/>
        <v>55</v>
      </c>
      <c r="R78" s="11">
        <f t="shared" si="5"/>
        <v>6</v>
      </c>
      <c r="S78" s="11">
        <v>55</v>
      </c>
      <c r="T78" s="11">
        <v>6</v>
      </c>
    </row>
    <row r="79" spans="1:20" ht="15.75">
      <c r="A79" s="11">
        <v>46</v>
      </c>
      <c r="B79" s="11">
        <v>76</v>
      </c>
      <c r="C79" s="13">
        <v>124973</v>
      </c>
      <c r="D79" s="13"/>
      <c r="E79" s="32" t="s">
        <v>105</v>
      </c>
      <c r="F79" s="13" t="s">
        <v>106</v>
      </c>
      <c r="G79" s="11">
        <v>3948</v>
      </c>
      <c r="H79" s="11">
        <v>-8521</v>
      </c>
      <c r="I79" s="31">
        <v>324.6</v>
      </c>
      <c r="J79" s="14">
        <v>641353.68</v>
      </c>
      <c r="K79" s="14">
        <v>4407179.49</v>
      </c>
      <c r="L79" s="14"/>
      <c r="M79" s="11">
        <v>1948</v>
      </c>
      <c r="N79" s="11">
        <v>7</v>
      </c>
      <c r="O79" s="11">
        <v>2003</v>
      </c>
      <c r="P79" s="11">
        <v>12</v>
      </c>
      <c r="Q79" s="11">
        <f t="shared" si="4"/>
        <v>55</v>
      </c>
      <c r="R79" s="11">
        <f t="shared" si="5"/>
        <v>6</v>
      </c>
      <c r="S79" s="11">
        <v>55</v>
      </c>
      <c r="T79" s="11">
        <v>6</v>
      </c>
    </row>
    <row r="80" spans="1:20" ht="15.75">
      <c r="A80" s="11">
        <v>47</v>
      </c>
      <c r="B80" s="11">
        <v>77</v>
      </c>
      <c r="C80" s="13">
        <v>125337</v>
      </c>
      <c r="D80" s="13"/>
      <c r="E80" s="32" t="s">
        <v>108</v>
      </c>
      <c r="F80" s="13" t="s">
        <v>109</v>
      </c>
      <c r="G80" s="11">
        <v>4034</v>
      </c>
      <c r="H80" s="11">
        <v>-8540</v>
      </c>
      <c r="I80" s="31">
        <v>240.8</v>
      </c>
      <c r="J80" s="14">
        <v>612963.74</v>
      </c>
      <c r="K80" s="14">
        <v>4491829.42</v>
      </c>
      <c r="L80" s="14"/>
      <c r="M80" s="11">
        <v>1953</v>
      </c>
      <c r="N80" s="11">
        <v>6</v>
      </c>
      <c r="O80" s="11">
        <v>2003</v>
      </c>
      <c r="P80" s="11">
        <v>12</v>
      </c>
      <c r="Q80" s="11">
        <f t="shared" si="4"/>
        <v>50</v>
      </c>
      <c r="R80" s="11">
        <f t="shared" si="5"/>
        <v>7</v>
      </c>
      <c r="S80" s="11">
        <v>55</v>
      </c>
      <c r="T80" s="11">
        <v>6</v>
      </c>
    </row>
    <row r="81" spans="1:20" ht="15.75">
      <c r="A81" s="6"/>
      <c r="B81" s="6">
        <v>78</v>
      </c>
      <c r="C81" s="7">
        <v>125342</v>
      </c>
      <c r="D81" s="7" t="s">
        <v>246</v>
      </c>
      <c r="E81" s="8" t="s">
        <v>180</v>
      </c>
      <c r="F81" s="7" t="s">
        <v>109</v>
      </c>
      <c r="G81" s="6">
        <v>4034</v>
      </c>
      <c r="H81" s="6">
        <v>-8540</v>
      </c>
      <c r="I81" s="9" t="s">
        <v>216</v>
      </c>
      <c r="J81" s="10">
        <v>612963.74</v>
      </c>
      <c r="K81" s="10">
        <v>4491829.42</v>
      </c>
      <c r="L81" s="10">
        <f>((J80-J81)^2+(K80-K81)^2)^0.5/1000</f>
        <v>0</v>
      </c>
      <c r="M81" s="6">
        <v>1948</v>
      </c>
      <c r="N81" s="6">
        <v>7</v>
      </c>
      <c r="O81" s="6">
        <v>1953</v>
      </c>
      <c r="P81" s="6">
        <v>5</v>
      </c>
      <c r="Q81" s="6">
        <f t="shared" si="4"/>
        <v>4</v>
      </c>
      <c r="R81" s="6">
        <f t="shared" si="5"/>
        <v>11</v>
      </c>
      <c r="S81" s="6"/>
      <c r="T81" s="6"/>
    </row>
    <row r="82" spans="1:20" ht="15.75">
      <c r="A82" s="11">
        <v>48</v>
      </c>
      <c r="B82" s="11">
        <v>79</v>
      </c>
      <c r="C82" s="13">
        <v>125407</v>
      </c>
      <c r="D82" s="13"/>
      <c r="E82" s="32" t="s">
        <v>112</v>
      </c>
      <c r="F82" s="13" t="s">
        <v>65</v>
      </c>
      <c r="G82" s="11">
        <v>3924</v>
      </c>
      <c r="H82" s="11">
        <v>-8627</v>
      </c>
      <c r="I82" s="31">
        <v>185.9</v>
      </c>
      <c r="J82" s="14">
        <v>547449.82</v>
      </c>
      <c r="K82" s="14">
        <v>4361627.05</v>
      </c>
      <c r="L82" s="14"/>
      <c r="M82" s="11">
        <v>1962</v>
      </c>
      <c r="N82" s="11">
        <v>6</v>
      </c>
      <c r="O82" s="11">
        <v>2003</v>
      </c>
      <c r="P82" s="11">
        <v>12</v>
      </c>
      <c r="Q82" s="11">
        <f t="shared" si="4"/>
        <v>41</v>
      </c>
      <c r="R82" s="11">
        <f t="shared" si="5"/>
        <v>7</v>
      </c>
      <c r="S82" s="11">
        <v>55</v>
      </c>
      <c r="T82" s="11">
        <v>6</v>
      </c>
    </row>
    <row r="83" spans="1:20" ht="15.75">
      <c r="A83" s="6"/>
      <c r="B83" s="6">
        <v>80</v>
      </c>
      <c r="C83" s="7">
        <v>125412</v>
      </c>
      <c r="D83" s="7" t="s">
        <v>247</v>
      </c>
      <c r="E83" s="8" t="s">
        <v>181</v>
      </c>
      <c r="F83" s="7" t="s">
        <v>65</v>
      </c>
      <c r="G83" s="6">
        <v>3920</v>
      </c>
      <c r="H83" s="6">
        <v>-8625</v>
      </c>
      <c r="I83" s="9">
        <v>259.1</v>
      </c>
      <c r="J83" s="10">
        <v>550367.79</v>
      </c>
      <c r="K83" s="10">
        <v>4354246.21</v>
      </c>
      <c r="L83" s="10">
        <f>((J82-J83)^2+(K82-K83)^2)^0.5/1000</f>
        <v>7.936708891379242</v>
      </c>
      <c r="M83" s="6">
        <v>1948</v>
      </c>
      <c r="N83" s="6">
        <v>7</v>
      </c>
      <c r="O83" s="6">
        <v>1962</v>
      </c>
      <c r="P83" s="6">
        <v>1</v>
      </c>
      <c r="Q83" s="6">
        <f t="shared" si="4"/>
        <v>13</v>
      </c>
      <c r="R83" s="6">
        <f t="shared" si="5"/>
        <v>7</v>
      </c>
      <c r="S83" s="6"/>
      <c r="T83" s="6"/>
    </row>
    <row r="84" spans="1:20" ht="15.75">
      <c r="A84" s="11">
        <v>49</v>
      </c>
      <c r="B84" s="11">
        <v>81</v>
      </c>
      <c r="C84" s="13">
        <v>125535</v>
      </c>
      <c r="D84" s="13"/>
      <c r="E84" s="32" t="s">
        <v>113</v>
      </c>
      <c r="F84" s="13" t="s">
        <v>114</v>
      </c>
      <c r="G84" s="11">
        <v>4110</v>
      </c>
      <c r="H84" s="11">
        <v>-8654</v>
      </c>
      <c r="I84" s="31">
        <v>211.8</v>
      </c>
      <c r="J84" s="14">
        <v>508481.17</v>
      </c>
      <c r="K84" s="14">
        <v>4557586.3</v>
      </c>
      <c r="L84" s="14"/>
      <c r="M84" s="11">
        <v>1948</v>
      </c>
      <c r="N84" s="11">
        <v>7</v>
      </c>
      <c r="O84" s="11">
        <v>2003</v>
      </c>
      <c r="P84" s="11">
        <v>12</v>
      </c>
      <c r="Q84" s="11">
        <f t="shared" si="4"/>
        <v>55</v>
      </c>
      <c r="R84" s="11">
        <f t="shared" si="5"/>
        <v>6</v>
      </c>
      <c r="S84" s="11">
        <v>55</v>
      </c>
      <c r="T84" s="11">
        <v>6</v>
      </c>
    </row>
    <row r="85" spans="1:20" ht="15.75">
      <c r="A85" s="11">
        <v>50</v>
      </c>
      <c r="B85" s="11">
        <v>82</v>
      </c>
      <c r="C85" s="13">
        <v>126056</v>
      </c>
      <c r="D85" s="13"/>
      <c r="E85" s="32" t="s">
        <v>184</v>
      </c>
      <c r="F85" s="13" t="s">
        <v>185</v>
      </c>
      <c r="G85" s="11">
        <v>3914</v>
      </c>
      <c r="H85" s="11">
        <v>-8614</v>
      </c>
      <c r="I85" s="31">
        <v>208.8</v>
      </c>
      <c r="J85" s="14">
        <v>566262.96</v>
      </c>
      <c r="K85" s="14">
        <v>4343265.99</v>
      </c>
      <c r="L85" s="14"/>
      <c r="M85" s="11">
        <v>1948</v>
      </c>
      <c r="N85" s="11">
        <v>7</v>
      </c>
      <c r="O85" s="11">
        <v>1983</v>
      </c>
      <c r="P85" s="11">
        <v>6</v>
      </c>
      <c r="Q85" s="11">
        <f t="shared" si="4"/>
        <v>35</v>
      </c>
      <c r="R85" s="11">
        <f t="shared" si="5"/>
        <v>0</v>
      </c>
      <c r="S85" s="11">
        <v>35</v>
      </c>
      <c r="T85" s="11">
        <v>0</v>
      </c>
    </row>
    <row r="86" spans="1:20" ht="15.75">
      <c r="A86" s="11">
        <v>51</v>
      </c>
      <c r="B86" s="11">
        <v>83</v>
      </c>
      <c r="C86" s="13">
        <v>126151</v>
      </c>
      <c r="D86" s="13"/>
      <c r="E86" s="32" t="s">
        <v>115</v>
      </c>
      <c r="F86" s="13" t="s">
        <v>107</v>
      </c>
      <c r="G86" s="11">
        <v>3756</v>
      </c>
      <c r="H86" s="11">
        <v>-8722</v>
      </c>
      <c r="I86" s="31">
        <v>115.8</v>
      </c>
      <c r="J86" s="14">
        <v>467869.35</v>
      </c>
      <c r="K86" s="14">
        <v>4198782.42</v>
      </c>
      <c r="L86" s="14"/>
      <c r="M86" s="11">
        <v>1961</v>
      </c>
      <c r="N86" s="11">
        <v>12</v>
      </c>
      <c r="O86" s="11">
        <v>2003</v>
      </c>
      <c r="P86" s="11">
        <v>12</v>
      </c>
      <c r="Q86" s="11">
        <f t="shared" si="4"/>
        <v>42</v>
      </c>
      <c r="R86" s="11">
        <f t="shared" si="5"/>
        <v>1</v>
      </c>
      <c r="S86" s="11">
        <v>55</v>
      </c>
      <c r="T86" s="11">
        <v>6</v>
      </c>
    </row>
    <row r="87" spans="1:20" ht="15.75">
      <c r="A87" s="6"/>
      <c r="B87" s="6">
        <v>84</v>
      </c>
      <c r="C87" s="7">
        <v>126146</v>
      </c>
      <c r="D87" s="7" t="s">
        <v>248</v>
      </c>
      <c r="E87" s="8" t="s">
        <v>186</v>
      </c>
      <c r="F87" s="7" t="s">
        <v>107</v>
      </c>
      <c r="G87" s="6">
        <v>3757</v>
      </c>
      <c r="H87" s="6">
        <v>-8728</v>
      </c>
      <c r="I87" s="9">
        <v>116.1</v>
      </c>
      <c r="J87" s="10">
        <v>459090.59</v>
      </c>
      <c r="K87" s="10">
        <v>4200680.98</v>
      </c>
      <c r="L87" s="10">
        <f>((J86-J87)^2+(K86-K87)^2)^0.5/1000</f>
        <v>8.981712376334544</v>
      </c>
      <c r="M87" s="6">
        <v>1948</v>
      </c>
      <c r="N87" s="6">
        <v>7</v>
      </c>
      <c r="O87" s="6">
        <v>1961</v>
      </c>
      <c r="P87" s="6">
        <v>9</v>
      </c>
      <c r="Q87" s="6">
        <f t="shared" si="4"/>
        <v>13</v>
      </c>
      <c r="R87" s="6">
        <f t="shared" si="5"/>
        <v>3</v>
      </c>
      <c r="S87" s="6"/>
      <c r="T87" s="6"/>
    </row>
    <row r="88" spans="1:20" ht="15.75">
      <c r="A88" s="11">
        <v>52</v>
      </c>
      <c r="B88" s="11">
        <v>85</v>
      </c>
      <c r="C88" s="13">
        <v>126580</v>
      </c>
      <c r="D88" s="13"/>
      <c r="E88" s="32" t="s">
        <v>117</v>
      </c>
      <c r="F88" s="13" t="s">
        <v>18</v>
      </c>
      <c r="G88" s="11">
        <v>3853</v>
      </c>
      <c r="H88" s="11">
        <v>-8633</v>
      </c>
      <c r="I88" s="31">
        <v>198.1</v>
      </c>
      <c r="J88" s="14">
        <v>539123.55</v>
      </c>
      <c r="K88" s="14">
        <v>4304240.63</v>
      </c>
      <c r="L88" s="14"/>
      <c r="M88" s="11">
        <v>1948</v>
      </c>
      <c r="N88" s="11">
        <v>7</v>
      </c>
      <c r="O88" s="11">
        <v>2003</v>
      </c>
      <c r="P88" s="11">
        <v>12</v>
      </c>
      <c r="Q88" s="11">
        <f t="shared" si="4"/>
        <v>55</v>
      </c>
      <c r="R88" s="11">
        <f t="shared" si="5"/>
        <v>6</v>
      </c>
      <c r="S88" s="11">
        <v>55</v>
      </c>
      <c r="T88" s="11">
        <v>6</v>
      </c>
    </row>
    <row r="89" spans="1:20" ht="15.75">
      <c r="A89" s="11">
        <v>53</v>
      </c>
      <c r="B89" s="11">
        <v>86</v>
      </c>
      <c r="C89" s="13">
        <v>126697</v>
      </c>
      <c r="D89" s="13"/>
      <c r="E89" s="32" t="s">
        <v>118</v>
      </c>
      <c r="F89" s="13" t="s">
        <v>50</v>
      </c>
      <c r="G89" s="11">
        <v>3824</v>
      </c>
      <c r="H89" s="11">
        <v>-8607</v>
      </c>
      <c r="I89" s="31">
        <v>234.7</v>
      </c>
      <c r="J89" s="14">
        <v>577226.42</v>
      </c>
      <c r="K89" s="14">
        <v>4250879.26</v>
      </c>
      <c r="L89" s="14"/>
      <c r="M89" s="11">
        <v>1948</v>
      </c>
      <c r="N89" s="11">
        <v>7</v>
      </c>
      <c r="O89" s="11">
        <v>2003</v>
      </c>
      <c r="P89" s="11">
        <v>12</v>
      </c>
      <c r="Q89" s="11">
        <f t="shared" si="4"/>
        <v>55</v>
      </c>
      <c r="R89" s="11">
        <f t="shared" si="5"/>
        <v>6</v>
      </c>
      <c r="S89" s="11">
        <v>55</v>
      </c>
      <c r="T89" s="11">
        <v>6</v>
      </c>
    </row>
    <row r="90" spans="1:20" ht="15.75">
      <c r="A90" s="11">
        <v>54</v>
      </c>
      <c r="B90" s="11">
        <v>87</v>
      </c>
      <c r="C90" s="13">
        <v>126705</v>
      </c>
      <c r="D90" s="13"/>
      <c r="E90" s="32" t="s">
        <v>190</v>
      </c>
      <c r="F90" s="13" t="s">
        <v>191</v>
      </c>
      <c r="G90" s="11">
        <v>3833</v>
      </c>
      <c r="H90" s="11">
        <v>-8629</v>
      </c>
      <c r="I90" s="31">
        <v>170.7</v>
      </c>
      <c r="J90" s="14">
        <v>545114.68</v>
      </c>
      <c r="K90" s="14">
        <v>4267281.13</v>
      </c>
      <c r="L90" s="14"/>
      <c r="M90" s="11">
        <v>1956</v>
      </c>
      <c r="N90" s="11">
        <v>3</v>
      </c>
      <c r="O90" s="11">
        <v>1977</v>
      </c>
      <c r="P90" s="11">
        <v>12</v>
      </c>
      <c r="Q90" s="11">
        <f t="shared" si="4"/>
        <v>21</v>
      </c>
      <c r="R90" s="11">
        <f t="shared" si="5"/>
        <v>10</v>
      </c>
      <c r="S90" s="11">
        <v>29</v>
      </c>
      <c r="T90" s="11">
        <v>6</v>
      </c>
    </row>
    <row r="91" spans="1:20" ht="15.75">
      <c r="A91" s="6"/>
      <c r="B91" s="6">
        <v>88</v>
      </c>
      <c r="C91" s="7">
        <v>126710</v>
      </c>
      <c r="D91" s="7" t="s">
        <v>249</v>
      </c>
      <c r="E91" s="8" t="s">
        <v>190</v>
      </c>
      <c r="F91" s="7" t="s">
        <v>191</v>
      </c>
      <c r="G91" s="6">
        <v>3832</v>
      </c>
      <c r="H91" s="6">
        <v>-8629</v>
      </c>
      <c r="I91" s="9">
        <v>195.1</v>
      </c>
      <c r="J91" s="10">
        <v>545125.08</v>
      </c>
      <c r="K91" s="10">
        <v>4265431.68</v>
      </c>
      <c r="L91" s="10">
        <f>((J90-J91)^2+(K90-K91)^2)^0.5/1000</f>
        <v>1.849479240894768</v>
      </c>
      <c r="M91" s="6">
        <v>1948</v>
      </c>
      <c r="N91" s="6">
        <v>7</v>
      </c>
      <c r="O91" s="6">
        <v>1956</v>
      </c>
      <c r="P91" s="6">
        <v>2</v>
      </c>
      <c r="Q91" s="6">
        <f t="shared" si="4"/>
        <v>7</v>
      </c>
      <c r="R91" s="6">
        <f t="shared" si="5"/>
        <v>8</v>
      </c>
      <c r="S91" s="6"/>
      <c r="T91" s="6"/>
    </row>
    <row r="92" spans="1:20" ht="15.75">
      <c r="A92" s="11">
        <v>55</v>
      </c>
      <c r="B92" s="11">
        <v>89</v>
      </c>
      <c r="C92" s="13">
        <v>126864</v>
      </c>
      <c r="D92" s="13"/>
      <c r="E92" s="32" t="s">
        <v>119</v>
      </c>
      <c r="F92" s="13" t="s">
        <v>120</v>
      </c>
      <c r="G92" s="11">
        <v>4045</v>
      </c>
      <c r="H92" s="11">
        <v>-8604</v>
      </c>
      <c r="I92" s="31">
        <v>196.6</v>
      </c>
      <c r="J92" s="14">
        <v>578885.61</v>
      </c>
      <c r="K92" s="14">
        <v>4511745.34</v>
      </c>
      <c r="L92" s="14"/>
      <c r="M92" s="11">
        <v>1948</v>
      </c>
      <c r="N92" s="11">
        <v>7</v>
      </c>
      <c r="O92" s="11">
        <v>2003</v>
      </c>
      <c r="P92" s="11">
        <v>12</v>
      </c>
      <c r="Q92" s="11">
        <f t="shared" si="4"/>
        <v>55</v>
      </c>
      <c r="R92" s="11">
        <f t="shared" si="5"/>
        <v>6</v>
      </c>
      <c r="S92" s="11">
        <v>55</v>
      </c>
      <c r="T92" s="11">
        <v>6</v>
      </c>
    </row>
    <row r="93" spans="1:20" ht="15.75">
      <c r="A93" s="11">
        <v>56</v>
      </c>
      <c r="B93" s="11">
        <v>90</v>
      </c>
      <c r="C93" s="13">
        <v>127069</v>
      </c>
      <c r="D93" s="13"/>
      <c r="E93" s="32" t="s">
        <v>121</v>
      </c>
      <c r="F93" s="13" t="s">
        <v>122</v>
      </c>
      <c r="G93" s="11">
        <v>4025</v>
      </c>
      <c r="H93" s="11">
        <v>-8500</v>
      </c>
      <c r="I93" s="31">
        <v>277.4</v>
      </c>
      <c r="J93" s="14">
        <v>669780.21</v>
      </c>
      <c r="K93" s="14">
        <v>4476245.36</v>
      </c>
      <c r="L93" s="14"/>
      <c r="M93" s="11">
        <v>1948</v>
      </c>
      <c r="N93" s="11">
        <v>7</v>
      </c>
      <c r="O93" s="11">
        <v>2003</v>
      </c>
      <c r="P93" s="11">
        <v>12</v>
      </c>
      <c r="Q93" s="11">
        <f t="shared" si="4"/>
        <v>55</v>
      </c>
      <c r="R93" s="11">
        <f t="shared" si="5"/>
        <v>6</v>
      </c>
      <c r="S93" s="11">
        <v>55</v>
      </c>
      <c r="T93" s="11">
        <v>6</v>
      </c>
    </row>
    <row r="94" spans="1:20" ht="15.75">
      <c r="A94" s="11">
        <v>57</v>
      </c>
      <c r="B94" s="11">
        <v>91</v>
      </c>
      <c r="C94" s="13">
        <v>127125</v>
      </c>
      <c r="D94" s="13"/>
      <c r="E94" s="32" t="s">
        <v>124</v>
      </c>
      <c r="F94" s="13" t="s">
        <v>93</v>
      </c>
      <c r="G94" s="11">
        <v>3821</v>
      </c>
      <c r="H94" s="11">
        <v>-8735</v>
      </c>
      <c r="I94" s="31">
        <v>146.3</v>
      </c>
      <c r="J94" s="14">
        <v>449119.32</v>
      </c>
      <c r="K94" s="14">
        <v>4245122.76</v>
      </c>
      <c r="L94" s="14"/>
      <c r="M94" s="11">
        <v>1971</v>
      </c>
      <c r="N94" s="11">
        <v>1</v>
      </c>
      <c r="O94" s="11">
        <v>2003</v>
      </c>
      <c r="P94" s="11">
        <v>12</v>
      </c>
      <c r="Q94" s="11">
        <f t="shared" si="4"/>
        <v>33</v>
      </c>
      <c r="R94" s="11">
        <f t="shared" si="5"/>
        <v>0</v>
      </c>
      <c r="S94" s="11">
        <v>33</v>
      </c>
      <c r="T94" s="11">
        <v>0</v>
      </c>
    </row>
    <row r="95" spans="1:20" ht="15.75">
      <c r="A95" s="11">
        <v>58</v>
      </c>
      <c r="B95" s="11">
        <v>92</v>
      </c>
      <c r="C95" s="13">
        <v>127298</v>
      </c>
      <c r="D95" s="13"/>
      <c r="E95" s="32" t="s">
        <v>43</v>
      </c>
      <c r="F95" s="13" t="s">
        <v>44</v>
      </c>
      <c r="G95" s="11">
        <v>4056</v>
      </c>
      <c r="H95" s="11">
        <v>-8709</v>
      </c>
      <c r="I95" s="31">
        <v>198.1</v>
      </c>
      <c r="J95" s="14">
        <v>487463.64</v>
      </c>
      <c r="K95" s="14">
        <v>4531689.05</v>
      </c>
      <c r="L95" s="14"/>
      <c r="M95" s="11">
        <v>1970</v>
      </c>
      <c r="N95" s="11">
        <v>6</v>
      </c>
      <c r="O95" s="11">
        <v>2003</v>
      </c>
      <c r="P95" s="11">
        <v>12</v>
      </c>
      <c r="Q95" s="11">
        <f t="shared" si="4"/>
        <v>33</v>
      </c>
      <c r="R95" s="11">
        <f t="shared" si="5"/>
        <v>7</v>
      </c>
      <c r="S95" s="11">
        <v>55</v>
      </c>
      <c r="T95" s="11">
        <v>6</v>
      </c>
    </row>
    <row r="96" spans="1:20" ht="15.75">
      <c r="A96" s="6"/>
      <c r="B96" s="6">
        <v>93</v>
      </c>
      <c r="C96" s="7">
        <v>121719</v>
      </c>
      <c r="D96" s="7" t="s">
        <v>250</v>
      </c>
      <c r="E96" s="8" t="s">
        <v>43</v>
      </c>
      <c r="F96" s="7" t="s">
        <v>44</v>
      </c>
      <c r="G96" s="6">
        <v>4055</v>
      </c>
      <c r="H96" s="6">
        <v>-8709</v>
      </c>
      <c r="I96" s="9">
        <v>203.9</v>
      </c>
      <c r="J96" s="10">
        <v>487460.46</v>
      </c>
      <c r="K96" s="10">
        <v>4529838.85</v>
      </c>
      <c r="L96" s="10">
        <f>((J95-J96)^2+(K95-K96)^2)^0.5/1000</f>
        <v>1.8502027327838129</v>
      </c>
      <c r="M96" s="6">
        <v>1948</v>
      </c>
      <c r="N96" s="6">
        <v>7</v>
      </c>
      <c r="O96" s="6">
        <v>1970</v>
      </c>
      <c r="P96" s="6">
        <v>5</v>
      </c>
      <c r="Q96" s="6">
        <f t="shared" si="4"/>
        <v>21</v>
      </c>
      <c r="R96" s="6">
        <f t="shared" si="5"/>
        <v>11</v>
      </c>
      <c r="S96" s="6"/>
      <c r="T96" s="6"/>
    </row>
    <row r="97" spans="1:20" ht="15.75">
      <c r="A97" s="11">
        <v>59</v>
      </c>
      <c r="B97" s="11">
        <v>94</v>
      </c>
      <c r="C97" s="13">
        <v>127370</v>
      </c>
      <c r="D97" s="13"/>
      <c r="E97" s="32" t="s">
        <v>125</v>
      </c>
      <c r="F97" s="13" t="s">
        <v>35</v>
      </c>
      <c r="G97" s="11">
        <v>3953</v>
      </c>
      <c r="H97" s="11">
        <v>-8453</v>
      </c>
      <c r="I97" s="31">
        <v>309.4</v>
      </c>
      <c r="J97" s="14">
        <v>681090.39</v>
      </c>
      <c r="K97" s="14">
        <v>4417270.91</v>
      </c>
      <c r="L97" s="14"/>
      <c r="M97" s="11">
        <v>1968</v>
      </c>
      <c r="N97" s="11">
        <v>12</v>
      </c>
      <c r="O97" s="11">
        <v>2003</v>
      </c>
      <c r="P97" s="11">
        <v>12</v>
      </c>
      <c r="Q97" s="11">
        <f t="shared" si="4"/>
        <v>35</v>
      </c>
      <c r="R97" s="11">
        <f t="shared" si="5"/>
        <v>1</v>
      </c>
      <c r="S97" s="11">
        <v>55</v>
      </c>
      <c r="T97" s="11">
        <v>6</v>
      </c>
    </row>
    <row r="98" spans="1:20" ht="15.75">
      <c r="A98" s="6"/>
      <c r="B98" s="6">
        <v>95</v>
      </c>
      <c r="C98" s="7">
        <v>127362</v>
      </c>
      <c r="D98" s="7" t="s">
        <v>251</v>
      </c>
      <c r="E98" s="8" t="s">
        <v>195</v>
      </c>
      <c r="F98" s="7" t="s">
        <v>35</v>
      </c>
      <c r="G98" s="6">
        <v>3951</v>
      </c>
      <c r="H98" s="6">
        <v>-8451</v>
      </c>
      <c r="I98" s="9">
        <v>296</v>
      </c>
      <c r="J98" s="10">
        <v>684030.05</v>
      </c>
      <c r="K98" s="10">
        <v>4413638.83</v>
      </c>
      <c r="L98" s="10">
        <f>((J97-J98)^2+(K97-K98)^2)^0.5/1000</f>
        <v>4.672644437789027</v>
      </c>
      <c r="M98" s="6">
        <v>1948</v>
      </c>
      <c r="N98" s="6">
        <v>7</v>
      </c>
      <c r="O98" s="6">
        <v>1968</v>
      </c>
      <c r="P98" s="6">
        <v>11</v>
      </c>
      <c r="Q98" s="6">
        <f t="shared" si="4"/>
        <v>20</v>
      </c>
      <c r="R98" s="6">
        <f t="shared" si="5"/>
        <v>5</v>
      </c>
      <c r="S98" s="6"/>
      <c r="T98" s="6"/>
    </row>
    <row r="99" spans="1:20" ht="15.75">
      <c r="A99" s="11">
        <v>60</v>
      </c>
      <c r="B99" s="11">
        <v>96</v>
      </c>
      <c r="C99" s="13">
        <v>127482</v>
      </c>
      <c r="D99" s="13"/>
      <c r="E99" s="32" t="s">
        <v>127</v>
      </c>
      <c r="F99" s="13" t="s">
        <v>126</v>
      </c>
      <c r="G99" s="11">
        <v>4104</v>
      </c>
      <c r="H99" s="11">
        <v>-8613</v>
      </c>
      <c r="I99" s="31">
        <v>234.7</v>
      </c>
      <c r="J99" s="14">
        <v>565907.45</v>
      </c>
      <c r="K99" s="14">
        <v>4547775.53</v>
      </c>
      <c r="L99" s="14"/>
      <c r="M99" s="11">
        <v>1948</v>
      </c>
      <c r="N99" s="11">
        <v>12</v>
      </c>
      <c r="O99" s="11">
        <v>2003</v>
      </c>
      <c r="P99" s="11">
        <v>12</v>
      </c>
      <c r="Q99" s="11">
        <f t="shared" si="4"/>
        <v>55</v>
      </c>
      <c r="R99" s="11">
        <f t="shared" si="5"/>
        <v>1</v>
      </c>
      <c r="S99" s="11">
        <v>55</v>
      </c>
      <c r="T99" s="11">
        <v>6</v>
      </c>
    </row>
    <row r="100" spans="1:20" ht="15.75">
      <c r="A100" s="6"/>
      <c r="B100" s="6">
        <v>97</v>
      </c>
      <c r="C100" s="7">
        <v>127477</v>
      </c>
      <c r="D100" s="7" t="s">
        <v>252</v>
      </c>
      <c r="E100" s="8" t="s">
        <v>196</v>
      </c>
      <c r="F100" s="6" t="s">
        <v>126</v>
      </c>
      <c r="G100" s="6">
        <v>4104</v>
      </c>
      <c r="H100" s="6">
        <v>-8613</v>
      </c>
      <c r="I100" s="9" t="s">
        <v>216</v>
      </c>
      <c r="J100" s="10">
        <v>565907.45</v>
      </c>
      <c r="K100" s="10">
        <v>4547775.53</v>
      </c>
      <c r="L100" s="10">
        <f>((J99-J100)^2+(K99-K100)^2)^0.5/1000</f>
        <v>0</v>
      </c>
      <c r="M100" s="6">
        <v>1948</v>
      </c>
      <c r="N100" s="6">
        <v>7</v>
      </c>
      <c r="O100" s="6">
        <v>1948</v>
      </c>
      <c r="P100" s="6">
        <v>11</v>
      </c>
      <c r="Q100" s="6">
        <f aca="true" t="shared" si="6" ref="Q100:Q121">ROUNDDOWN(((O100*12+P100)-(M100*12+N100)+1)/12,0)</f>
        <v>0</v>
      </c>
      <c r="R100" s="6">
        <f aca="true" t="shared" si="7" ref="R100:R121">(O100*12+P100)-(M100*12+N100)+1-Q100*12</f>
        <v>5</v>
      </c>
      <c r="S100" s="6"/>
      <c r="T100" s="6"/>
    </row>
    <row r="101" spans="1:20" ht="15.75">
      <c r="A101" s="11">
        <v>61</v>
      </c>
      <c r="B101" s="11">
        <v>98</v>
      </c>
      <c r="C101" s="13">
        <v>127601</v>
      </c>
      <c r="D101" s="13"/>
      <c r="E101" s="32" t="s">
        <v>128</v>
      </c>
      <c r="F101" s="13" t="s">
        <v>78</v>
      </c>
      <c r="G101" s="11">
        <v>4051</v>
      </c>
      <c r="H101" s="11">
        <v>-8630</v>
      </c>
      <c r="I101" s="31">
        <v>219.5</v>
      </c>
      <c r="J101" s="14">
        <v>542239.34</v>
      </c>
      <c r="K101" s="14">
        <v>4522547.6</v>
      </c>
      <c r="L101" s="14"/>
      <c r="M101" s="11">
        <v>1948</v>
      </c>
      <c r="N101" s="11">
        <v>7</v>
      </c>
      <c r="O101" s="11">
        <v>2003</v>
      </c>
      <c r="P101" s="11">
        <v>12</v>
      </c>
      <c r="Q101" s="11">
        <f t="shared" si="6"/>
        <v>55</v>
      </c>
      <c r="R101" s="11">
        <f t="shared" si="7"/>
        <v>6</v>
      </c>
      <c r="S101" s="11">
        <v>55</v>
      </c>
      <c r="T101" s="11">
        <v>6</v>
      </c>
    </row>
    <row r="102" spans="1:20" ht="15.75">
      <c r="A102" s="11">
        <v>62</v>
      </c>
      <c r="B102" s="11">
        <v>99</v>
      </c>
      <c r="C102" s="13">
        <v>127930</v>
      </c>
      <c r="D102" s="13"/>
      <c r="E102" s="32" t="s">
        <v>130</v>
      </c>
      <c r="F102" s="13" t="s">
        <v>56</v>
      </c>
      <c r="G102" s="11">
        <v>3858</v>
      </c>
      <c r="H102" s="11">
        <v>-8552</v>
      </c>
      <c r="I102" s="31">
        <v>181.4</v>
      </c>
      <c r="J102" s="14">
        <v>598279.92</v>
      </c>
      <c r="K102" s="14">
        <v>4314002.96</v>
      </c>
      <c r="L102" s="14"/>
      <c r="M102" s="11">
        <v>1948</v>
      </c>
      <c r="N102" s="11">
        <v>7</v>
      </c>
      <c r="O102" s="11">
        <v>2003</v>
      </c>
      <c r="P102" s="11">
        <v>12</v>
      </c>
      <c r="Q102" s="11">
        <f t="shared" si="6"/>
        <v>55</v>
      </c>
      <c r="R102" s="11">
        <f t="shared" si="7"/>
        <v>6</v>
      </c>
      <c r="S102" s="11">
        <v>55</v>
      </c>
      <c r="T102" s="11">
        <v>6</v>
      </c>
    </row>
    <row r="103" spans="1:20" ht="15.75">
      <c r="A103" s="11">
        <v>63</v>
      </c>
      <c r="B103" s="11">
        <v>100</v>
      </c>
      <c r="C103" s="13">
        <v>127959</v>
      </c>
      <c r="D103" s="13"/>
      <c r="E103" s="32" t="s">
        <v>131</v>
      </c>
      <c r="F103" s="13" t="s">
        <v>132</v>
      </c>
      <c r="G103" s="11">
        <v>3910</v>
      </c>
      <c r="H103" s="11">
        <v>-8715</v>
      </c>
      <c r="I103" s="31">
        <v>161.5</v>
      </c>
      <c r="J103" s="14">
        <v>478494.18</v>
      </c>
      <c r="K103" s="14">
        <v>4335617.16</v>
      </c>
      <c r="L103" s="14"/>
      <c r="M103" s="11">
        <v>1997</v>
      </c>
      <c r="N103" s="11">
        <v>4</v>
      </c>
      <c r="O103" s="11">
        <v>2003</v>
      </c>
      <c r="P103" s="11">
        <v>12</v>
      </c>
      <c r="Q103" s="11">
        <f t="shared" si="6"/>
        <v>6</v>
      </c>
      <c r="R103" s="11">
        <f t="shared" si="7"/>
        <v>9</v>
      </c>
      <c r="S103" s="11">
        <v>55</v>
      </c>
      <c r="T103" s="11">
        <v>10</v>
      </c>
    </row>
    <row r="104" spans="1:20" ht="15.75">
      <c r="A104" s="6"/>
      <c r="B104" s="6">
        <v>101</v>
      </c>
      <c r="C104" s="7">
        <v>124364</v>
      </c>
      <c r="D104" s="7" t="s">
        <v>253</v>
      </c>
      <c r="E104" s="8" t="s">
        <v>91</v>
      </c>
      <c r="F104" s="7" t="s">
        <v>63</v>
      </c>
      <c r="G104" s="6">
        <v>3910</v>
      </c>
      <c r="H104" s="6">
        <v>-8711</v>
      </c>
      <c r="I104" s="9">
        <v>187.5</v>
      </c>
      <c r="J104" s="10">
        <v>484253.6</v>
      </c>
      <c r="K104" s="10">
        <v>4335603.4</v>
      </c>
      <c r="L104" s="10">
        <f>((J103-J104)^2+(K103-K104)^2)^0.5/1000</f>
        <v>5.759436437187219</v>
      </c>
      <c r="M104" s="6">
        <v>1948</v>
      </c>
      <c r="N104" s="6">
        <v>3</v>
      </c>
      <c r="O104" s="6">
        <v>1997</v>
      </c>
      <c r="P104" s="6">
        <v>3</v>
      </c>
      <c r="Q104" s="6">
        <f t="shared" si="6"/>
        <v>49</v>
      </c>
      <c r="R104" s="6">
        <f t="shared" si="7"/>
        <v>1</v>
      </c>
      <c r="S104" s="6"/>
      <c r="T104" s="6"/>
    </row>
    <row r="105" spans="1:20" ht="15.75">
      <c r="A105" s="11">
        <v>64</v>
      </c>
      <c r="B105" s="11">
        <v>102</v>
      </c>
      <c r="C105" s="13">
        <v>127999</v>
      </c>
      <c r="D105" s="13"/>
      <c r="E105" s="32" t="s">
        <v>135</v>
      </c>
      <c r="F105" s="13" t="s">
        <v>136</v>
      </c>
      <c r="G105" s="11">
        <v>3931</v>
      </c>
      <c r="H105" s="11">
        <v>-8547</v>
      </c>
      <c r="I105" s="31">
        <v>228.6</v>
      </c>
      <c r="J105" s="14">
        <v>604679.72</v>
      </c>
      <c r="K105" s="14">
        <v>4375137.51</v>
      </c>
      <c r="L105" s="14"/>
      <c r="M105" s="11">
        <v>1971</v>
      </c>
      <c r="N105" s="11">
        <v>1</v>
      </c>
      <c r="O105" s="11">
        <v>2003</v>
      </c>
      <c r="P105" s="11">
        <v>12</v>
      </c>
      <c r="Q105" s="11">
        <f t="shared" si="6"/>
        <v>33</v>
      </c>
      <c r="R105" s="11">
        <f t="shared" si="7"/>
        <v>0</v>
      </c>
      <c r="S105" s="11">
        <v>33</v>
      </c>
      <c r="T105" s="11">
        <v>0</v>
      </c>
    </row>
    <row r="106" spans="1:20" ht="15.75">
      <c r="A106" s="11">
        <v>65</v>
      </c>
      <c r="B106" s="11">
        <v>103</v>
      </c>
      <c r="C106" s="13">
        <v>128036</v>
      </c>
      <c r="D106" s="13"/>
      <c r="E106" s="32" t="s">
        <v>137</v>
      </c>
      <c r="F106" s="13" t="s">
        <v>138</v>
      </c>
      <c r="G106" s="11">
        <v>3840</v>
      </c>
      <c r="H106" s="11">
        <v>-8648</v>
      </c>
      <c r="I106" s="31">
        <v>167.6</v>
      </c>
      <c r="J106" s="14">
        <v>517491.87</v>
      </c>
      <c r="K106" s="14">
        <v>4280119.78</v>
      </c>
      <c r="L106" s="14"/>
      <c r="M106" s="11">
        <v>1948</v>
      </c>
      <c r="N106" s="11">
        <v>7</v>
      </c>
      <c r="O106" s="11">
        <v>2003</v>
      </c>
      <c r="P106" s="11">
        <v>12</v>
      </c>
      <c r="Q106" s="11">
        <f t="shared" si="6"/>
        <v>55</v>
      </c>
      <c r="R106" s="11">
        <f t="shared" si="7"/>
        <v>6</v>
      </c>
      <c r="S106" s="11">
        <v>55</v>
      </c>
      <c r="T106" s="11">
        <v>6</v>
      </c>
    </row>
    <row r="107" spans="1:20" ht="15.75">
      <c r="A107" s="11">
        <v>66</v>
      </c>
      <c r="B107" s="11">
        <v>104</v>
      </c>
      <c r="C107" s="13">
        <v>128187</v>
      </c>
      <c r="D107" s="13"/>
      <c r="E107" s="32" t="s">
        <v>198</v>
      </c>
      <c r="F107" s="11"/>
      <c r="G107" s="11">
        <v>4142</v>
      </c>
      <c r="H107" s="11">
        <v>-8620</v>
      </c>
      <c r="I107" s="31">
        <v>235.6</v>
      </c>
      <c r="J107" s="14">
        <v>555564.17</v>
      </c>
      <c r="K107" s="14">
        <v>4617007.58</v>
      </c>
      <c r="L107" s="14"/>
      <c r="M107" s="11">
        <v>1948</v>
      </c>
      <c r="N107" s="11">
        <v>7</v>
      </c>
      <c r="O107" s="11">
        <v>2003</v>
      </c>
      <c r="P107" s="11">
        <v>12</v>
      </c>
      <c r="Q107" s="11">
        <f t="shared" si="6"/>
        <v>55</v>
      </c>
      <c r="R107" s="11">
        <f t="shared" si="7"/>
        <v>6</v>
      </c>
      <c r="S107" s="11">
        <v>55</v>
      </c>
      <c r="T107" s="11">
        <v>6</v>
      </c>
    </row>
    <row r="108" spans="1:20" ht="15.75">
      <c r="A108" s="11">
        <v>67</v>
      </c>
      <c r="B108" s="11">
        <v>105</v>
      </c>
      <c r="C108" s="13">
        <v>128442</v>
      </c>
      <c r="D108" s="13"/>
      <c r="E108" s="32" t="s">
        <v>141</v>
      </c>
      <c r="F108" s="13" t="s">
        <v>140</v>
      </c>
      <c r="G108" s="11">
        <v>3816</v>
      </c>
      <c r="H108" s="11">
        <v>-8708</v>
      </c>
      <c r="I108" s="31">
        <v>193.5</v>
      </c>
      <c r="J108" s="14">
        <v>488427.78</v>
      </c>
      <c r="K108" s="14">
        <v>4235723.35</v>
      </c>
      <c r="L108" s="14"/>
      <c r="M108" s="11">
        <v>1995</v>
      </c>
      <c r="N108" s="11">
        <v>10</v>
      </c>
      <c r="O108" s="11">
        <v>2003</v>
      </c>
      <c r="P108" s="11">
        <v>12</v>
      </c>
      <c r="Q108" s="11">
        <f t="shared" si="6"/>
        <v>8</v>
      </c>
      <c r="R108" s="11">
        <f t="shared" si="7"/>
        <v>3</v>
      </c>
      <c r="S108" s="11">
        <v>55</v>
      </c>
      <c r="T108" s="11">
        <v>6</v>
      </c>
    </row>
    <row r="109" spans="1:20" ht="15.75">
      <c r="A109" s="6"/>
      <c r="B109" s="6">
        <v>106</v>
      </c>
      <c r="C109" s="7">
        <v>128352</v>
      </c>
      <c r="D109" s="7" t="s">
        <v>254</v>
      </c>
      <c r="E109" s="8" t="s">
        <v>139</v>
      </c>
      <c r="F109" s="7" t="s">
        <v>140</v>
      </c>
      <c r="G109" s="6">
        <v>3815</v>
      </c>
      <c r="H109" s="6">
        <v>-8715</v>
      </c>
      <c r="I109" s="9">
        <v>152.4</v>
      </c>
      <c r="J109" s="10">
        <v>478216.61</v>
      </c>
      <c r="K109" s="10">
        <v>4233895.15</v>
      </c>
      <c r="L109" s="10">
        <f>((J108-J109)^2+(K108-K109)^2)^0.5/1000</f>
        <v>10.373538837296467</v>
      </c>
      <c r="M109" s="6">
        <v>1976</v>
      </c>
      <c r="N109" s="6">
        <v>12</v>
      </c>
      <c r="O109" s="6">
        <v>1994</v>
      </c>
      <c r="P109" s="6">
        <v>11</v>
      </c>
      <c r="Q109" s="6">
        <f t="shared" si="6"/>
        <v>18</v>
      </c>
      <c r="R109" s="6">
        <f t="shared" si="7"/>
        <v>0</v>
      </c>
      <c r="S109" s="6"/>
      <c r="T109" s="6"/>
    </row>
    <row r="110" spans="1:20" ht="15.75">
      <c r="A110" s="6"/>
      <c r="B110" s="6">
        <v>107</v>
      </c>
      <c r="C110" s="7">
        <v>125212</v>
      </c>
      <c r="D110" s="7" t="s">
        <v>254</v>
      </c>
      <c r="E110" s="8" t="s">
        <v>179</v>
      </c>
      <c r="F110" s="7" t="s">
        <v>107</v>
      </c>
      <c r="G110" s="6">
        <v>3815</v>
      </c>
      <c r="H110" s="6">
        <v>-8718</v>
      </c>
      <c r="I110" s="9">
        <v>164.9</v>
      </c>
      <c r="J110" s="10">
        <v>473841.53</v>
      </c>
      <c r="K110" s="10">
        <v>4233908.15</v>
      </c>
      <c r="L110" s="10">
        <f>((J108-J110)^2+(K108-K110)^2)^0.5/1000</f>
        <v>14.6987632167641</v>
      </c>
      <c r="M110" s="6">
        <v>1948</v>
      </c>
      <c r="N110" s="6">
        <v>7</v>
      </c>
      <c r="O110" s="6">
        <v>1976</v>
      </c>
      <c r="P110" s="6">
        <v>11</v>
      </c>
      <c r="Q110" s="6">
        <f t="shared" si="6"/>
        <v>28</v>
      </c>
      <c r="R110" s="6">
        <f t="shared" si="7"/>
        <v>5</v>
      </c>
      <c r="S110" s="6"/>
      <c r="T110" s="6"/>
    </row>
    <row r="111" spans="1:20" ht="15.75">
      <c r="A111" s="11">
        <v>68</v>
      </c>
      <c r="B111" s="11">
        <v>108</v>
      </c>
      <c r="C111" s="13">
        <v>128784</v>
      </c>
      <c r="D111" s="13"/>
      <c r="E111" s="32" t="s">
        <v>142</v>
      </c>
      <c r="F111" s="13" t="s">
        <v>143</v>
      </c>
      <c r="G111" s="11">
        <v>4013</v>
      </c>
      <c r="H111" s="11">
        <v>-8607</v>
      </c>
      <c r="I111" s="31">
        <v>272.8</v>
      </c>
      <c r="J111" s="14">
        <v>575257.11</v>
      </c>
      <c r="K111" s="14">
        <v>4452498.88</v>
      </c>
      <c r="L111" s="14"/>
      <c r="M111" s="11">
        <v>1983</v>
      </c>
      <c r="N111" s="11">
        <v>4</v>
      </c>
      <c r="O111" s="11">
        <v>2003</v>
      </c>
      <c r="P111" s="11">
        <v>12</v>
      </c>
      <c r="Q111" s="11">
        <f t="shared" si="6"/>
        <v>20</v>
      </c>
      <c r="R111" s="11">
        <f t="shared" si="7"/>
        <v>9</v>
      </c>
      <c r="S111" s="11">
        <v>55</v>
      </c>
      <c r="T111" s="11">
        <v>6</v>
      </c>
    </row>
    <row r="112" spans="1:20" ht="15.75">
      <c r="A112" s="6"/>
      <c r="B112" s="6">
        <v>109</v>
      </c>
      <c r="C112" s="7">
        <v>128789</v>
      </c>
      <c r="D112" s="7" t="s">
        <v>255</v>
      </c>
      <c r="E112" s="8" t="s">
        <v>205</v>
      </c>
      <c r="F112" s="7" t="s">
        <v>143</v>
      </c>
      <c r="G112" s="6">
        <v>4017</v>
      </c>
      <c r="H112" s="6">
        <v>-8604</v>
      </c>
      <c r="I112" s="9">
        <v>264.9</v>
      </c>
      <c r="J112" s="10">
        <v>579433.91</v>
      </c>
      <c r="K112" s="10">
        <v>4459942.51</v>
      </c>
      <c r="L112" s="10">
        <f>((J111-J112)^2+(K111-K112)^2)^0.5/1000</f>
        <v>8.53541362892852</v>
      </c>
      <c r="M112" s="6">
        <v>1948</v>
      </c>
      <c r="N112" s="6">
        <v>7</v>
      </c>
      <c r="O112" s="6">
        <v>1983</v>
      </c>
      <c r="P112" s="6">
        <v>3</v>
      </c>
      <c r="Q112" s="6">
        <f t="shared" si="6"/>
        <v>34</v>
      </c>
      <c r="R112" s="6">
        <f t="shared" si="7"/>
        <v>9</v>
      </c>
      <c r="S112" s="6"/>
      <c r="T112" s="6"/>
    </row>
    <row r="113" spans="1:20" ht="15.75">
      <c r="A113" s="11">
        <v>69</v>
      </c>
      <c r="B113" s="11">
        <v>110</v>
      </c>
      <c r="C113" s="13">
        <v>128967</v>
      </c>
      <c r="D113" s="13"/>
      <c r="E113" s="32" t="s">
        <v>144</v>
      </c>
      <c r="F113" s="13" t="s">
        <v>123</v>
      </c>
      <c r="G113" s="11">
        <v>3748</v>
      </c>
      <c r="H113" s="11">
        <v>-8759</v>
      </c>
      <c r="I113" s="31">
        <v>103.6</v>
      </c>
      <c r="J113" s="14">
        <v>413519.99</v>
      </c>
      <c r="K113" s="14">
        <v>4184390.63</v>
      </c>
      <c r="L113" s="14"/>
      <c r="M113" s="11">
        <v>1974</v>
      </c>
      <c r="N113" s="11">
        <v>9</v>
      </c>
      <c r="O113" s="11">
        <v>2003</v>
      </c>
      <c r="P113" s="11">
        <v>12</v>
      </c>
      <c r="Q113" s="11">
        <f t="shared" si="6"/>
        <v>29</v>
      </c>
      <c r="R113" s="11">
        <f t="shared" si="7"/>
        <v>4</v>
      </c>
      <c r="S113" s="11">
        <v>29</v>
      </c>
      <c r="T113" s="11">
        <v>4</v>
      </c>
    </row>
    <row r="114" spans="1:20" ht="15.75">
      <c r="A114" s="11">
        <v>70</v>
      </c>
      <c r="B114" s="11">
        <v>111</v>
      </c>
      <c r="C114" s="13">
        <v>128999</v>
      </c>
      <c r="D114" s="13"/>
      <c r="E114" s="32" t="s">
        <v>145</v>
      </c>
      <c r="F114" s="13" t="s">
        <v>146</v>
      </c>
      <c r="G114" s="11">
        <v>4131</v>
      </c>
      <c r="H114" s="11">
        <v>-8702</v>
      </c>
      <c r="I114" s="31">
        <v>243.8</v>
      </c>
      <c r="J114" s="14">
        <v>497310.5</v>
      </c>
      <c r="K114" s="14">
        <v>4596438.88</v>
      </c>
      <c r="L114" s="14"/>
      <c r="M114" s="11">
        <v>1948</v>
      </c>
      <c r="N114" s="11">
        <v>7</v>
      </c>
      <c r="O114" s="11">
        <v>2003</v>
      </c>
      <c r="P114" s="11">
        <v>12</v>
      </c>
      <c r="Q114" s="11">
        <f t="shared" si="6"/>
        <v>55</v>
      </c>
      <c r="R114" s="11">
        <f t="shared" si="7"/>
        <v>6</v>
      </c>
      <c r="S114" s="11">
        <v>55</v>
      </c>
      <c r="T114" s="11">
        <v>6</v>
      </c>
    </row>
    <row r="115" spans="1:20" ht="15.75">
      <c r="A115" s="11">
        <v>71</v>
      </c>
      <c r="B115" s="11">
        <v>112</v>
      </c>
      <c r="C115" s="13">
        <v>129069</v>
      </c>
      <c r="D115" s="13"/>
      <c r="E115" s="32" t="s">
        <v>147</v>
      </c>
      <c r="F115" s="13" t="s">
        <v>16</v>
      </c>
      <c r="G115" s="11">
        <v>3904</v>
      </c>
      <c r="H115" s="11">
        <v>-8515</v>
      </c>
      <c r="I115" s="31">
        <v>286.2</v>
      </c>
      <c r="J115" s="14">
        <v>651495.13</v>
      </c>
      <c r="K115" s="14">
        <v>4325947.2</v>
      </c>
      <c r="L115" s="14"/>
      <c r="M115" s="11">
        <v>1948</v>
      </c>
      <c r="N115" s="11">
        <v>7</v>
      </c>
      <c r="O115" s="11">
        <v>2003</v>
      </c>
      <c r="P115" s="11">
        <v>12</v>
      </c>
      <c r="Q115" s="11">
        <f t="shared" si="6"/>
        <v>55</v>
      </c>
      <c r="R115" s="11">
        <f t="shared" si="7"/>
        <v>6</v>
      </c>
      <c r="S115" s="11">
        <v>55</v>
      </c>
      <c r="T115" s="11">
        <v>6</v>
      </c>
    </row>
    <row r="116" spans="1:20" ht="15.75">
      <c r="A116" s="11">
        <v>72</v>
      </c>
      <c r="B116" s="11">
        <v>113</v>
      </c>
      <c r="C116" s="13">
        <v>129174</v>
      </c>
      <c r="D116" s="13"/>
      <c r="E116" s="32" t="s">
        <v>148</v>
      </c>
      <c r="F116" s="13" t="s">
        <v>136</v>
      </c>
      <c r="G116" s="11">
        <v>3927</v>
      </c>
      <c r="H116" s="11">
        <v>-8542</v>
      </c>
      <c r="I116" s="31">
        <v>251.5</v>
      </c>
      <c r="J116" s="14">
        <v>611950.27</v>
      </c>
      <c r="K116" s="14">
        <v>4367838.34</v>
      </c>
      <c r="L116" s="14"/>
      <c r="M116" s="11">
        <v>1950</v>
      </c>
      <c r="N116" s="11">
        <v>12</v>
      </c>
      <c r="O116" s="11">
        <v>2003</v>
      </c>
      <c r="P116" s="11">
        <v>12</v>
      </c>
      <c r="Q116" s="11">
        <f t="shared" si="6"/>
        <v>53</v>
      </c>
      <c r="R116" s="11">
        <f t="shared" si="7"/>
        <v>1</v>
      </c>
      <c r="S116" s="11">
        <v>55</v>
      </c>
      <c r="T116" s="11">
        <v>6</v>
      </c>
    </row>
    <row r="117" spans="1:20" ht="15.75">
      <c r="A117" s="6"/>
      <c r="B117" s="6">
        <v>114</v>
      </c>
      <c r="C117" s="7">
        <v>127722</v>
      </c>
      <c r="D117" s="7" t="s">
        <v>256</v>
      </c>
      <c r="E117" s="8" t="s">
        <v>197</v>
      </c>
      <c r="F117" s="7"/>
      <c r="G117" s="6">
        <v>3926</v>
      </c>
      <c r="H117" s="6">
        <v>-8536</v>
      </c>
      <c r="I117" s="9" t="s">
        <v>216</v>
      </c>
      <c r="J117" s="10">
        <v>620583.79</v>
      </c>
      <c r="K117" s="10">
        <v>4366117.37</v>
      </c>
      <c r="L117" s="10">
        <f>((J116-J117)^2+(K116-K117)^2)^0.5/1000</f>
        <v>8.803374655852119</v>
      </c>
      <c r="M117" s="6">
        <v>1948</v>
      </c>
      <c r="N117" s="6">
        <v>7</v>
      </c>
      <c r="O117" s="6">
        <v>1950</v>
      </c>
      <c r="P117" s="6">
        <v>11</v>
      </c>
      <c r="Q117" s="6">
        <f t="shared" si="6"/>
        <v>2</v>
      </c>
      <c r="R117" s="6">
        <f t="shared" si="7"/>
        <v>5</v>
      </c>
      <c r="S117" s="6"/>
      <c r="T117" s="6"/>
    </row>
    <row r="118" spans="1:20" ht="15.75">
      <c r="A118" s="11">
        <v>73</v>
      </c>
      <c r="B118" s="11">
        <v>115</v>
      </c>
      <c r="C118" s="13">
        <v>129300</v>
      </c>
      <c r="D118" s="13"/>
      <c r="E118" s="32" t="s">
        <v>149</v>
      </c>
      <c r="F118" s="13" t="s">
        <v>52</v>
      </c>
      <c r="G118" s="11">
        <v>3952</v>
      </c>
      <c r="H118" s="11">
        <v>-8702</v>
      </c>
      <c r="I118" s="31">
        <v>225.6</v>
      </c>
      <c r="J118" s="14">
        <v>497241.03</v>
      </c>
      <c r="K118" s="14">
        <v>4413277.15</v>
      </c>
      <c r="L118" s="14"/>
      <c r="M118" s="11">
        <v>1948</v>
      </c>
      <c r="N118" s="11">
        <v>7</v>
      </c>
      <c r="O118" s="11">
        <v>2003</v>
      </c>
      <c r="P118" s="11">
        <v>12</v>
      </c>
      <c r="Q118" s="11">
        <f t="shared" si="6"/>
        <v>55</v>
      </c>
      <c r="R118" s="11">
        <f t="shared" si="7"/>
        <v>6</v>
      </c>
      <c r="S118" s="11">
        <v>55</v>
      </c>
      <c r="T118" s="11">
        <v>6</v>
      </c>
    </row>
    <row r="119" spans="1:20" ht="15.75">
      <c r="A119" s="6"/>
      <c r="B119" s="6">
        <v>116</v>
      </c>
      <c r="C119" s="7">
        <v>125397</v>
      </c>
      <c r="D119" s="7" t="s">
        <v>257</v>
      </c>
      <c r="E119" s="8" t="s">
        <v>110</v>
      </c>
      <c r="F119" s="7" t="s">
        <v>111</v>
      </c>
      <c r="G119" s="6">
        <v>3949</v>
      </c>
      <c r="H119" s="6">
        <v>-8712</v>
      </c>
      <c r="I119" s="9">
        <v>221.9</v>
      </c>
      <c r="J119" s="10">
        <v>482973.9</v>
      </c>
      <c r="K119" s="10">
        <v>4407746.21</v>
      </c>
      <c r="L119" s="10">
        <f>((J118-J119)^2+(K118-K119)^2)^0.5/1000</f>
        <v>15.301708915036409</v>
      </c>
      <c r="M119" s="6">
        <v>1993</v>
      </c>
      <c r="N119" s="6">
        <v>4</v>
      </c>
      <c r="O119" s="6">
        <v>1995</v>
      </c>
      <c r="P119" s="6">
        <v>5</v>
      </c>
      <c r="Q119" s="6">
        <f t="shared" si="6"/>
        <v>2</v>
      </c>
      <c r="R119" s="6">
        <f t="shared" si="7"/>
        <v>2</v>
      </c>
      <c r="S119" s="6"/>
      <c r="T119" s="6"/>
    </row>
    <row r="120" spans="1:20" ht="15.75">
      <c r="A120" s="11">
        <v>74</v>
      </c>
      <c r="B120" s="11">
        <v>117</v>
      </c>
      <c r="C120" s="13">
        <v>129430</v>
      </c>
      <c r="D120" s="13"/>
      <c r="E120" s="32" t="s">
        <v>151</v>
      </c>
      <c r="F120" s="13" t="s">
        <v>150</v>
      </c>
      <c r="G120" s="11">
        <v>4028</v>
      </c>
      <c r="H120" s="11">
        <v>-8700</v>
      </c>
      <c r="I120" s="31">
        <v>214.9</v>
      </c>
      <c r="J120" s="14">
        <v>500091.97</v>
      </c>
      <c r="K120" s="14">
        <v>4479874.83</v>
      </c>
      <c r="L120" s="14"/>
      <c r="M120" s="11">
        <v>1953</v>
      </c>
      <c r="N120" s="11">
        <v>9</v>
      </c>
      <c r="O120" s="11">
        <v>2003</v>
      </c>
      <c r="P120" s="11">
        <v>12</v>
      </c>
      <c r="Q120" s="11">
        <f t="shared" si="6"/>
        <v>50</v>
      </c>
      <c r="R120" s="11">
        <f t="shared" si="7"/>
        <v>4</v>
      </c>
      <c r="S120" s="11">
        <v>55</v>
      </c>
      <c r="T120" s="11">
        <v>6</v>
      </c>
    </row>
    <row r="121" spans="1:20" ht="15.75">
      <c r="A121" s="6"/>
      <c r="B121" s="6">
        <v>118</v>
      </c>
      <c r="C121" s="7">
        <v>129427</v>
      </c>
      <c r="D121" s="7" t="s">
        <v>258</v>
      </c>
      <c r="E121" s="8" t="s">
        <v>211</v>
      </c>
      <c r="F121" s="6" t="s">
        <v>150</v>
      </c>
      <c r="G121" s="6">
        <v>4025</v>
      </c>
      <c r="H121" s="6">
        <v>-8655</v>
      </c>
      <c r="I121" s="9">
        <v>189</v>
      </c>
      <c r="J121" s="10">
        <v>507162.08</v>
      </c>
      <c r="K121" s="10">
        <v>4474328.05</v>
      </c>
      <c r="L121" s="10">
        <f>((J120-J121)^2+(K120-K121)^2)^0.5/1000</f>
        <v>8.986279751960959</v>
      </c>
      <c r="M121" s="6">
        <v>1948</v>
      </c>
      <c r="N121" s="6">
        <v>7</v>
      </c>
      <c r="O121" s="6">
        <v>1953</v>
      </c>
      <c r="P121" s="6">
        <v>8</v>
      </c>
      <c r="Q121" s="6">
        <f t="shared" si="6"/>
        <v>5</v>
      </c>
      <c r="R121" s="6">
        <f t="shared" si="7"/>
        <v>2</v>
      </c>
      <c r="S121" s="6"/>
      <c r="T121" s="6"/>
    </row>
    <row r="122" spans="1:20" ht="15.75">
      <c r="A122" s="16"/>
      <c r="B122" s="16"/>
      <c r="C122" s="17">
        <v>120545</v>
      </c>
      <c r="D122" s="18" t="s">
        <v>217</v>
      </c>
      <c r="E122" s="19" t="s">
        <v>17</v>
      </c>
      <c r="F122" s="17" t="s">
        <v>18</v>
      </c>
      <c r="G122" s="16">
        <v>3851</v>
      </c>
      <c r="H122" s="16">
        <v>-8630</v>
      </c>
      <c r="I122" s="20">
        <v>203.9</v>
      </c>
      <c r="J122" s="21"/>
      <c r="K122" s="21"/>
      <c r="L122" s="21"/>
      <c r="M122" s="16">
        <v>1971</v>
      </c>
      <c r="N122" s="16">
        <v>1</v>
      </c>
      <c r="O122" s="16">
        <v>1978</v>
      </c>
      <c r="P122" s="16">
        <v>8</v>
      </c>
      <c r="Q122" s="16">
        <f aca="true" t="shared" si="8" ref="Q122:Q135">ROUNDDOWN(((O122*12+P122)-(M122*12+N122)+1)/12,0)</f>
        <v>7</v>
      </c>
      <c r="R122" s="16">
        <f aca="true" t="shared" si="9" ref="R122:R135">(O122*12+P122)-(M122*12+N122)+1-Q122*12</f>
        <v>8</v>
      </c>
      <c r="S122" s="16"/>
      <c r="T122" s="16"/>
    </row>
    <row r="123" spans="1:20" ht="15.75">
      <c r="A123" s="16"/>
      <c r="B123" s="16"/>
      <c r="C123" s="17">
        <v>120789</v>
      </c>
      <c r="D123" s="18" t="s">
        <v>217</v>
      </c>
      <c r="E123" s="19" t="s">
        <v>21</v>
      </c>
      <c r="F123" s="17" t="s">
        <v>22</v>
      </c>
      <c r="G123" s="16">
        <v>3913</v>
      </c>
      <c r="H123" s="16">
        <v>-8629</v>
      </c>
      <c r="I123" s="20">
        <v>253</v>
      </c>
      <c r="J123" s="21"/>
      <c r="K123" s="21"/>
      <c r="L123" s="21"/>
      <c r="M123" s="16">
        <v>1953</v>
      </c>
      <c r="N123" s="16">
        <v>4</v>
      </c>
      <c r="O123" s="16">
        <v>1957</v>
      </c>
      <c r="P123" s="16">
        <v>3</v>
      </c>
      <c r="Q123" s="16">
        <f t="shared" si="8"/>
        <v>4</v>
      </c>
      <c r="R123" s="16">
        <f t="shared" si="9"/>
        <v>0</v>
      </c>
      <c r="S123" s="16"/>
      <c r="T123" s="16"/>
    </row>
    <row r="124" spans="1:20" ht="15.75">
      <c r="A124" s="16"/>
      <c r="B124" s="16"/>
      <c r="C124" s="17">
        <v>121197</v>
      </c>
      <c r="D124" s="18" t="s">
        <v>217</v>
      </c>
      <c r="E124" s="19" t="s">
        <v>30</v>
      </c>
      <c r="F124" s="17" t="s">
        <v>31</v>
      </c>
      <c r="G124" s="16">
        <v>3903</v>
      </c>
      <c r="H124" s="16">
        <v>-8533</v>
      </c>
      <c r="I124" s="20">
        <v>223.1</v>
      </c>
      <c r="J124" s="21"/>
      <c r="K124" s="21"/>
      <c r="L124" s="21"/>
      <c r="M124" s="16">
        <v>1948</v>
      </c>
      <c r="N124" s="16">
        <v>7</v>
      </c>
      <c r="O124" s="16">
        <v>1957</v>
      </c>
      <c r="P124" s="16">
        <v>6</v>
      </c>
      <c r="Q124" s="16">
        <f t="shared" si="8"/>
        <v>9</v>
      </c>
      <c r="R124" s="16">
        <f t="shared" si="9"/>
        <v>0</v>
      </c>
      <c r="S124" s="16"/>
      <c r="T124" s="16"/>
    </row>
    <row r="125" spans="1:20" ht="15.75">
      <c r="A125" s="16"/>
      <c r="B125" s="16"/>
      <c r="C125" s="17">
        <v>121229</v>
      </c>
      <c r="D125" s="18" t="s">
        <v>217</v>
      </c>
      <c r="E125" s="19" t="s">
        <v>34</v>
      </c>
      <c r="F125" s="17" t="s">
        <v>35</v>
      </c>
      <c r="G125" s="16">
        <v>3952</v>
      </c>
      <c r="H125" s="16">
        <v>-8511</v>
      </c>
      <c r="I125" s="20">
        <v>304.8</v>
      </c>
      <c r="J125" s="21"/>
      <c r="K125" s="21"/>
      <c r="L125" s="21"/>
      <c r="M125" s="16">
        <v>1971</v>
      </c>
      <c r="N125" s="16">
        <v>1</v>
      </c>
      <c r="O125" s="16">
        <v>1977</v>
      </c>
      <c r="P125" s="16">
        <v>3</v>
      </c>
      <c r="Q125" s="16">
        <f t="shared" si="8"/>
        <v>6</v>
      </c>
      <c r="R125" s="16">
        <f t="shared" si="9"/>
        <v>3</v>
      </c>
      <c r="S125" s="16"/>
      <c r="T125" s="16"/>
    </row>
    <row r="126" spans="1:20" ht="15.75">
      <c r="A126" s="16"/>
      <c r="B126" s="16"/>
      <c r="C126" s="17">
        <v>122605</v>
      </c>
      <c r="D126" s="18" t="s">
        <v>217</v>
      </c>
      <c r="E126" s="19" t="s">
        <v>62</v>
      </c>
      <c r="F126" s="17" t="s">
        <v>63</v>
      </c>
      <c r="G126" s="16">
        <v>3902</v>
      </c>
      <c r="H126" s="16">
        <v>-8656</v>
      </c>
      <c r="I126" s="20">
        <v>179.8</v>
      </c>
      <c r="J126" s="21"/>
      <c r="K126" s="21"/>
      <c r="L126" s="21"/>
      <c r="M126" s="16">
        <v>1950</v>
      </c>
      <c r="N126" s="16">
        <v>2</v>
      </c>
      <c r="O126" s="16">
        <v>1957</v>
      </c>
      <c r="P126" s="16">
        <v>4</v>
      </c>
      <c r="Q126" s="16">
        <f t="shared" si="8"/>
        <v>7</v>
      </c>
      <c r="R126" s="16">
        <f t="shared" si="9"/>
        <v>3</v>
      </c>
      <c r="S126" s="16"/>
      <c r="T126" s="16"/>
    </row>
    <row r="127" spans="1:20" ht="15.75">
      <c r="A127" s="16"/>
      <c r="B127" s="16"/>
      <c r="C127" s="16">
        <v>129792</v>
      </c>
      <c r="D127" s="18" t="s">
        <v>217</v>
      </c>
      <c r="E127" s="22" t="s">
        <v>213</v>
      </c>
      <c r="F127" s="16" t="s">
        <v>63</v>
      </c>
      <c r="G127" s="16">
        <v>3907</v>
      </c>
      <c r="H127" s="16">
        <v>-8659</v>
      </c>
      <c r="I127" s="20">
        <v>159.1</v>
      </c>
      <c r="J127" s="21"/>
      <c r="K127" s="21"/>
      <c r="L127" s="21"/>
      <c r="M127" s="16">
        <v>1948</v>
      </c>
      <c r="N127" s="16">
        <v>7</v>
      </c>
      <c r="O127" s="16">
        <v>1949</v>
      </c>
      <c r="P127" s="16">
        <v>11</v>
      </c>
      <c r="Q127" s="16">
        <f t="shared" si="8"/>
        <v>1</v>
      </c>
      <c r="R127" s="16">
        <f t="shared" si="9"/>
        <v>5</v>
      </c>
      <c r="S127" s="16"/>
      <c r="T127" s="16"/>
    </row>
    <row r="128" spans="1:20" ht="15.75">
      <c r="A128" s="16"/>
      <c r="B128" s="16"/>
      <c r="C128" s="17">
        <v>122673</v>
      </c>
      <c r="D128" s="18" t="s">
        <v>217</v>
      </c>
      <c r="E128" s="19" t="s">
        <v>66</v>
      </c>
      <c r="F128" s="16"/>
      <c r="G128" s="16">
        <v>4103</v>
      </c>
      <c r="H128" s="16">
        <v>-8727</v>
      </c>
      <c r="I128" s="20">
        <v>200.9</v>
      </c>
      <c r="J128" s="21"/>
      <c r="K128" s="21"/>
      <c r="L128" s="21"/>
      <c r="M128" s="16">
        <v>1948</v>
      </c>
      <c r="N128" s="16">
        <v>7</v>
      </c>
      <c r="O128" s="16">
        <v>1949</v>
      </c>
      <c r="P128" s="16">
        <v>11</v>
      </c>
      <c r="Q128" s="16">
        <f t="shared" si="8"/>
        <v>1</v>
      </c>
      <c r="R128" s="16">
        <f t="shared" si="9"/>
        <v>5</v>
      </c>
      <c r="S128" s="16"/>
      <c r="T128" s="16"/>
    </row>
    <row r="129" spans="1:20" ht="15.75">
      <c r="A129" s="16"/>
      <c r="B129" s="16"/>
      <c r="C129" s="17">
        <v>122816</v>
      </c>
      <c r="D129" s="18" t="s">
        <v>217</v>
      </c>
      <c r="E129" s="19" t="s">
        <v>69</v>
      </c>
      <c r="F129" s="17" t="s">
        <v>70</v>
      </c>
      <c r="G129" s="16">
        <v>3859</v>
      </c>
      <c r="H129" s="16">
        <v>-8506</v>
      </c>
      <c r="I129" s="20">
        <v>271.3</v>
      </c>
      <c r="J129" s="21"/>
      <c r="K129" s="21"/>
      <c r="L129" s="21"/>
      <c r="M129" s="16">
        <v>1971</v>
      </c>
      <c r="N129" s="16">
        <v>1</v>
      </c>
      <c r="O129" s="16">
        <v>1981</v>
      </c>
      <c r="P129" s="16">
        <v>10</v>
      </c>
      <c r="Q129" s="16">
        <f t="shared" si="8"/>
        <v>10</v>
      </c>
      <c r="R129" s="16">
        <f t="shared" si="9"/>
        <v>10</v>
      </c>
      <c r="S129" s="16"/>
      <c r="T129" s="16"/>
    </row>
    <row r="130" spans="1:20" ht="15.75">
      <c r="A130" s="16"/>
      <c r="B130" s="16"/>
      <c r="C130" s="17">
        <v>122863</v>
      </c>
      <c r="D130" s="18" t="s">
        <v>217</v>
      </c>
      <c r="E130" s="19" t="s">
        <v>155</v>
      </c>
      <c r="F130" s="17" t="s">
        <v>61</v>
      </c>
      <c r="G130" s="16">
        <v>3815</v>
      </c>
      <c r="H130" s="16">
        <v>-8647</v>
      </c>
      <c r="I130" s="20" t="s">
        <v>216</v>
      </c>
      <c r="J130" s="21"/>
      <c r="K130" s="21"/>
      <c r="L130" s="21"/>
      <c r="M130" s="16">
        <v>1948</v>
      </c>
      <c r="N130" s="16">
        <v>7</v>
      </c>
      <c r="O130" s="16">
        <v>1957</v>
      </c>
      <c r="P130" s="16">
        <v>11</v>
      </c>
      <c r="Q130" s="16">
        <f t="shared" si="8"/>
        <v>9</v>
      </c>
      <c r="R130" s="16">
        <f t="shared" si="9"/>
        <v>5</v>
      </c>
      <c r="S130" s="16"/>
      <c r="T130" s="16"/>
    </row>
    <row r="131" spans="1:20" ht="15.75">
      <c r="A131" s="16"/>
      <c r="B131" s="16"/>
      <c r="C131" s="17">
        <v>123513</v>
      </c>
      <c r="D131" s="18" t="s">
        <v>217</v>
      </c>
      <c r="E131" s="19" t="s">
        <v>165</v>
      </c>
      <c r="F131" s="17" t="s">
        <v>33</v>
      </c>
      <c r="G131" s="16">
        <v>3938</v>
      </c>
      <c r="H131" s="16">
        <v>-8651</v>
      </c>
      <c r="I131" s="20">
        <v>262.1</v>
      </c>
      <c r="J131" s="21"/>
      <c r="K131" s="21"/>
      <c r="L131" s="21"/>
      <c r="M131" s="16">
        <v>1948</v>
      </c>
      <c r="N131" s="16">
        <v>7</v>
      </c>
      <c r="O131" s="16">
        <v>1948</v>
      </c>
      <c r="P131" s="16">
        <v>10</v>
      </c>
      <c r="Q131" s="16">
        <f t="shared" si="8"/>
        <v>0</v>
      </c>
      <c r="R131" s="16">
        <f t="shared" si="9"/>
        <v>4</v>
      </c>
      <c r="S131" s="16"/>
      <c r="T131" s="16"/>
    </row>
    <row r="132" spans="1:20" ht="15.75">
      <c r="A132" s="16"/>
      <c r="B132" s="16"/>
      <c r="C132" s="17">
        <v>123532</v>
      </c>
      <c r="D132" s="18" t="s">
        <v>217</v>
      </c>
      <c r="E132" s="19" t="s">
        <v>166</v>
      </c>
      <c r="F132" s="17" t="s">
        <v>167</v>
      </c>
      <c r="G132" s="16">
        <v>3947</v>
      </c>
      <c r="H132" s="16">
        <v>-8547</v>
      </c>
      <c r="I132" s="20">
        <v>267.9</v>
      </c>
      <c r="J132" s="21"/>
      <c r="K132" s="21"/>
      <c r="L132" s="21"/>
      <c r="M132" s="16">
        <v>1948</v>
      </c>
      <c r="N132" s="16">
        <v>7</v>
      </c>
      <c r="O132" s="16">
        <v>1957</v>
      </c>
      <c r="P132" s="16">
        <v>4</v>
      </c>
      <c r="Q132" s="16">
        <f t="shared" si="8"/>
        <v>8</v>
      </c>
      <c r="R132" s="16">
        <f t="shared" si="9"/>
        <v>10</v>
      </c>
      <c r="S132" s="16"/>
      <c r="T132" s="16"/>
    </row>
    <row r="133" spans="1:20" ht="15.75">
      <c r="A133" s="16"/>
      <c r="B133" s="16"/>
      <c r="C133" s="17">
        <v>124216</v>
      </c>
      <c r="D133" s="18" t="s">
        <v>217</v>
      </c>
      <c r="E133" s="19" t="s">
        <v>168</v>
      </c>
      <c r="F133" s="16"/>
      <c r="G133" s="16">
        <v>3910</v>
      </c>
      <c r="H133" s="16">
        <v>-8718</v>
      </c>
      <c r="I133" s="20">
        <v>149</v>
      </c>
      <c r="J133" s="21"/>
      <c r="K133" s="21"/>
      <c r="L133" s="21"/>
      <c r="M133" s="16">
        <v>1948</v>
      </c>
      <c r="N133" s="16">
        <v>11</v>
      </c>
      <c r="O133" s="16">
        <v>1949</v>
      </c>
      <c r="P133" s="16">
        <v>12</v>
      </c>
      <c r="Q133" s="16">
        <f t="shared" si="8"/>
        <v>1</v>
      </c>
      <c r="R133" s="16">
        <f t="shared" si="9"/>
        <v>2</v>
      </c>
      <c r="S133" s="16"/>
      <c r="T133" s="16"/>
    </row>
    <row r="134" spans="1:20" ht="15.75">
      <c r="A134" s="16"/>
      <c r="B134" s="16"/>
      <c r="C134" s="17">
        <v>124272</v>
      </c>
      <c r="D134" s="18" t="s">
        <v>217</v>
      </c>
      <c r="E134" s="19" t="s">
        <v>89</v>
      </c>
      <c r="F134" s="17" t="s">
        <v>87</v>
      </c>
      <c r="G134" s="16">
        <v>3943</v>
      </c>
      <c r="H134" s="16">
        <v>-8604</v>
      </c>
      <c r="I134" s="20">
        <v>257.6</v>
      </c>
      <c r="J134" s="21"/>
      <c r="K134" s="21"/>
      <c r="L134" s="21"/>
      <c r="M134" s="16">
        <v>1985</v>
      </c>
      <c r="N134" s="16">
        <v>8</v>
      </c>
      <c r="O134" s="16">
        <v>1985</v>
      </c>
      <c r="P134" s="16">
        <v>8</v>
      </c>
      <c r="Q134" s="16">
        <f t="shared" si="8"/>
        <v>0</v>
      </c>
      <c r="R134" s="16">
        <f t="shared" si="9"/>
        <v>1</v>
      </c>
      <c r="S134" s="16"/>
      <c r="T134" s="16"/>
    </row>
    <row r="135" spans="1:20" ht="15.75">
      <c r="A135" s="16"/>
      <c r="B135" s="16"/>
      <c r="C135" s="17">
        <v>124737</v>
      </c>
      <c r="D135" s="18" t="s">
        <v>217</v>
      </c>
      <c r="E135" s="19" t="s">
        <v>175</v>
      </c>
      <c r="F135" s="16"/>
      <c r="G135" s="16">
        <v>4052</v>
      </c>
      <c r="H135" s="16">
        <v>-8542</v>
      </c>
      <c r="I135" s="20">
        <v>253</v>
      </c>
      <c r="J135" s="21"/>
      <c r="K135" s="21"/>
      <c r="L135" s="21"/>
      <c r="M135" s="16">
        <v>1948</v>
      </c>
      <c r="N135" s="16">
        <v>7</v>
      </c>
      <c r="O135" s="16">
        <v>1958</v>
      </c>
      <c r="P135" s="16">
        <v>2</v>
      </c>
      <c r="Q135" s="16">
        <f t="shared" si="8"/>
        <v>9</v>
      </c>
      <c r="R135" s="16">
        <f t="shared" si="9"/>
        <v>8</v>
      </c>
      <c r="S135" s="16"/>
      <c r="T135" s="16"/>
    </row>
    <row r="136" spans="1:20" ht="15.75">
      <c r="A136" s="16"/>
      <c r="B136" s="16"/>
      <c r="C136" s="17">
        <v>125897</v>
      </c>
      <c r="D136" s="18" t="s">
        <v>217</v>
      </c>
      <c r="E136" s="19" t="s">
        <v>183</v>
      </c>
      <c r="F136" s="17" t="s">
        <v>97</v>
      </c>
      <c r="G136" s="16">
        <v>4058</v>
      </c>
      <c r="H136" s="16">
        <v>-8727</v>
      </c>
      <c r="I136" s="20">
        <v>200.9</v>
      </c>
      <c r="J136" s="21"/>
      <c r="K136" s="21"/>
      <c r="L136" s="21"/>
      <c r="M136" s="16">
        <v>1949</v>
      </c>
      <c r="N136" s="16">
        <v>12</v>
      </c>
      <c r="O136" s="16">
        <v>1957</v>
      </c>
      <c r="P136" s="16">
        <v>9</v>
      </c>
      <c r="Q136" s="16">
        <f>ROUNDDOWN(((O136*12+P136)-(M136*12+N136)+1)/12,0)</f>
        <v>7</v>
      </c>
      <c r="R136" s="16">
        <f>(O136*12+P136)-(M136*12+N136)+1-Q136*12</f>
        <v>10</v>
      </c>
      <c r="S136" s="16"/>
      <c r="T136" s="16"/>
    </row>
    <row r="137" spans="1:20" ht="15.75">
      <c r="A137" s="16"/>
      <c r="B137" s="16"/>
      <c r="C137" s="17">
        <v>126338</v>
      </c>
      <c r="D137" s="18" t="s">
        <v>217</v>
      </c>
      <c r="E137" s="19" t="s">
        <v>187</v>
      </c>
      <c r="F137" s="17" t="s">
        <v>188</v>
      </c>
      <c r="G137" s="16">
        <v>4003</v>
      </c>
      <c r="H137" s="16">
        <v>-8601</v>
      </c>
      <c r="I137" s="20">
        <v>234.7</v>
      </c>
      <c r="J137" s="21"/>
      <c r="K137" s="21"/>
      <c r="L137" s="21"/>
      <c r="M137" s="16">
        <v>1956</v>
      </c>
      <c r="N137" s="16">
        <v>9</v>
      </c>
      <c r="O137" s="16">
        <v>1958</v>
      </c>
      <c r="P137" s="16">
        <v>2</v>
      </c>
      <c r="Q137" s="16">
        <f aca="true" t="shared" si="10" ref="Q137:Q147">ROUNDDOWN(((O137*12+P137)-(M137*12+N137)+1)/12,0)</f>
        <v>1</v>
      </c>
      <c r="R137" s="16">
        <f aca="true" t="shared" si="11" ref="R137:R147">(O137*12+P137)-(M137*12+N137)+1-Q137*12</f>
        <v>6</v>
      </c>
      <c r="S137" s="16"/>
      <c r="T137" s="16"/>
    </row>
    <row r="138" spans="1:20" ht="15.75">
      <c r="A138" s="16"/>
      <c r="B138" s="16"/>
      <c r="C138" s="17">
        <v>126343</v>
      </c>
      <c r="D138" s="18" t="s">
        <v>217</v>
      </c>
      <c r="E138" s="19" t="s">
        <v>189</v>
      </c>
      <c r="F138" s="17" t="s">
        <v>188</v>
      </c>
      <c r="G138" s="16">
        <v>4001</v>
      </c>
      <c r="H138" s="16">
        <v>-8601</v>
      </c>
      <c r="I138" s="20">
        <v>235</v>
      </c>
      <c r="J138" s="21"/>
      <c r="K138" s="21"/>
      <c r="L138" s="21"/>
      <c r="M138" s="16">
        <v>1948</v>
      </c>
      <c r="N138" s="16">
        <v>7</v>
      </c>
      <c r="O138" s="16">
        <v>1956</v>
      </c>
      <c r="P138" s="16">
        <v>9</v>
      </c>
      <c r="Q138" s="16">
        <f t="shared" si="10"/>
        <v>8</v>
      </c>
      <c r="R138" s="16">
        <f t="shared" si="11"/>
        <v>3</v>
      </c>
      <c r="S138" s="16"/>
      <c r="T138" s="16"/>
    </row>
    <row r="139" spans="1:20" ht="15.75">
      <c r="A139" s="16"/>
      <c r="B139" s="16"/>
      <c r="C139" s="17">
        <v>127169</v>
      </c>
      <c r="D139" s="18" t="s">
        <v>217</v>
      </c>
      <c r="E139" s="19" t="s">
        <v>193</v>
      </c>
      <c r="F139" s="17" t="s">
        <v>33</v>
      </c>
      <c r="G139" s="16">
        <v>3934</v>
      </c>
      <c r="H139" s="16">
        <v>-8652</v>
      </c>
      <c r="I139" s="20">
        <v>228.9</v>
      </c>
      <c r="J139" s="21"/>
      <c r="K139" s="21"/>
      <c r="L139" s="21"/>
      <c r="M139" s="16">
        <v>1948</v>
      </c>
      <c r="N139" s="16">
        <v>11</v>
      </c>
      <c r="O139" s="16">
        <v>1957</v>
      </c>
      <c r="P139" s="16">
        <v>6</v>
      </c>
      <c r="Q139" s="16">
        <f t="shared" si="10"/>
        <v>8</v>
      </c>
      <c r="R139" s="16">
        <f t="shared" si="11"/>
        <v>8</v>
      </c>
      <c r="S139" s="16"/>
      <c r="T139" s="16"/>
    </row>
    <row r="140" spans="1:20" ht="15.75">
      <c r="A140" s="16"/>
      <c r="B140" s="16"/>
      <c r="C140" s="17">
        <v>128290</v>
      </c>
      <c r="D140" s="18" t="s">
        <v>217</v>
      </c>
      <c r="E140" s="19" t="s">
        <v>199</v>
      </c>
      <c r="F140" s="17" t="s">
        <v>200</v>
      </c>
      <c r="G140" s="16">
        <v>3917</v>
      </c>
      <c r="H140" s="16">
        <v>-8646</v>
      </c>
      <c r="I140" s="20">
        <v>167.6</v>
      </c>
      <c r="J140" s="21"/>
      <c r="K140" s="21"/>
      <c r="L140" s="21"/>
      <c r="M140" s="16">
        <v>1953</v>
      </c>
      <c r="N140" s="16">
        <v>8</v>
      </c>
      <c r="O140" s="16">
        <v>1953</v>
      </c>
      <c r="P140" s="16">
        <v>12</v>
      </c>
      <c r="Q140" s="16">
        <f t="shared" si="10"/>
        <v>0</v>
      </c>
      <c r="R140" s="16">
        <f t="shared" si="11"/>
        <v>5</v>
      </c>
      <c r="S140" s="16"/>
      <c r="T140" s="16"/>
    </row>
    <row r="141" spans="1:20" ht="15.75">
      <c r="A141" s="16"/>
      <c r="B141" s="16"/>
      <c r="C141" s="17">
        <v>128295</v>
      </c>
      <c r="D141" s="18" t="s">
        <v>217</v>
      </c>
      <c r="E141" s="19" t="s">
        <v>201</v>
      </c>
      <c r="F141" s="17" t="s">
        <v>200</v>
      </c>
      <c r="G141" s="16">
        <v>3917</v>
      </c>
      <c r="H141" s="16">
        <v>-8646</v>
      </c>
      <c r="I141" s="20">
        <v>200.9</v>
      </c>
      <c r="J141" s="21"/>
      <c r="K141" s="21"/>
      <c r="L141" s="21"/>
      <c r="M141" s="16">
        <v>1948</v>
      </c>
      <c r="N141" s="16">
        <v>7</v>
      </c>
      <c r="O141" s="16">
        <v>1958</v>
      </c>
      <c r="P141" s="16">
        <v>2</v>
      </c>
      <c r="Q141" s="16">
        <f t="shared" si="10"/>
        <v>9</v>
      </c>
      <c r="R141" s="16">
        <f t="shared" si="11"/>
        <v>8</v>
      </c>
      <c r="S141" s="16"/>
      <c r="T141" s="16"/>
    </row>
    <row r="142" spans="1:20" ht="15.75">
      <c r="A142" s="16"/>
      <c r="B142" s="16"/>
      <c r="C142" s="17">
        <v>128345</v>
      </c>
      <c r="D142" s="18" t="s">
        <v>217</v>
      </c>
      <c r="E142" s="19" t="s">
        <v>202</v>
      </c>
      <c r="F142" s="17"/>
      <c r="G142" s="16">
        <v>4002</v>
      </c>
      <c r="H142" s="16">
        <v>-8524</v>
      </c>
      <c r="I142" s="20" t="s">
        <v>216</v>
      </c>
      <c r="J142" s="21"/>
      <c r="K142" s="21"/>
      <c r="L142" s="21"/>
      <c r="M142" s="16">
        <v>1948</v>
      </c>
      <c r="N142" s="16">
        <v>7</v>
      </c>
      <c r="O142" s="16">
        <v>1949</v>
      </c>
      <c r="P142" s="16">
        <v>2</v>
      </c>
      <c r="Q142" s="16">
        <f t="shared" si="10"/>
        <v>0</v>
      </c>
      <c r="R142" s="16">
        <f t="shared" si="11"/>
        <v>8</v>
      </c>
      <c r="S142" s="16"/>
      <c r="T142" s="16"/>
    </row>
    <row r="143" spans="1:20" ht="15.75">
      <c r="A143" s="16"/>
      <c r="B143" s="16"/>
      <c r="C143" s="17">
        <v>128725</v>
      </c>
      <c r="D143" s="18" t="s">
        <v>217</v>
      </c>
      <c r="E143" s="19" t="s">
        <v>203</v>
      </c>
      <c r="F143" s="17" t="s">
        <v>204</v>
      </c>
      <c r="G143" s="16">
        <v>3927</v>
      </c>
      <c r="H143" s="16">
        <v>-8718</v>
      </c>
      <c r="I143" s="20">
        <v>175.3</v>
      </c>
      <c r="J143" s="21"/>
      <c r="K143" s="21"/>
      <c r="L143" s="21"/>
      <c r="M143" s="16">
        <v>1948</v>
      </c>
      <c r="N143" s="16">
        <v>7</v>
      </c>
      <c r="O143" s="16">
        <v>1954</v>
      </c>
      <c r="P143" s="16">
        <v>7</v>
      </c>
      <c r="Q143" s="16">
        <f t="shared" si="10"/>
        <v>6</v>
      </c>
      <c r="R143" s="16">
        <f t="shared" si="11"/>
        <v>1</v>
      </c>
      <c r="S143" s="16"/>
      <c r="T143" s="16"/>
    </row>
    <row r="144" spans="1:20" ht="15.75">
      <c r="A144" s="16"/>
      <c r="B144" s="16"/>
      <c r="C144" s="17">
        <v>129112</v>
      </c>
      <c r="D144" s="18" t="s">
        <v>217</v>
      </c>
      <c r="E144" s="19" t="s">
        <v>206</v>
      </c>
      <c r="F144" s="17" t="s">
        <v>20</v>
      </c>
      <c r="G144" s="16">
        <v>3841</v>
      </c>
      <c r="H144" s="16">
        <v>-8728</v>
      </c>
      <c r="I144" s="20">
        <v>161.5</v>
      </c>
      <c r="J144" s="21"/>
      <c r="K144" s="21"/>
      <c r="L144" s="21"/>
      <c r="M144" s="16">
        <v>1953</v>
      </c>
      <c r="N144" s="16">
        <v>1</v>
      </c>
      <c r="O144" s="16">
        <v>1960</v>
      </c>
      <c r="P144" s="16">
        <v>10</v>
      </c>
      <c r="Q144" s="16">
        <f t="shared" si="10"/>
        <v>7</v>
      </c>
      <c r="R144" s="16">
        <f t="shared" si="11"/>
        <v>10</v>
      </c>
      <c r="S144" s="16"/>
      <c r="T144" s="16"/>
    </row>
    <row r="145" spans="1:20" ht="15.75">
      <c r="A145" s="16"/>
      <c r="B145" s="16"/>
      <c r="C145" s="17">
        <v>129117</v>
      </c>
      <c r="D145" s="18" t="s">
        <v>217</v>
      </c>
      <c r="E145" s="19" t="s">
        <v>207</v>
      </c>
      <c r="F145" s="16" t="s">
        <v>20</v>
      </c>
      <c r="G145" s="16">
        <v>3842</v>
      </c>
      <c r="H145" s="16">
        <v>-8731</v>
      </c>
      <c r="I145" s="20">
        <v>128</v>
      </c>
      <c r="J145" s="21"/>
      <c r="K145" s="21"/>
      <c r="L145" s="21"/>
      <c r="M145" s="16">
        <v>1948</v>
      </c>
      <c r="N145" s="16">
        <v>7</v>
      </c>
      <c r="O145" s="16">
        <v>1953</v>
      </c>
      <c r="P145" s="16">
        <v>4</v>
      </c>
      <c r="Q145" s="16">
        <f t="shared" si="10"/>
        <v>4</v>
      </c>
      <c r="R145" s="16">
        <f t="shared" si="11"/>
        <v>10</v>
      </c>
      <c r="S145" s="16"/>
      <c r="T145" s="16"/>
    </row>
    <row r="146" spans="1:20" ht="15.75">
      <c r="A146" s="16"/>
      <c r="B146" s="16"/>
      <c r="C146" s="17">
        <v>129235</v>
      </c>
      <c r="D146" s="18" t="s">
        <v>217</v>
      </c>
      <c r="E146" s="19" t="s">
        <v>208</v>
      </c>
      <c r="F146" s="17" t="s">
        <v>209</v>
      </c>
      <c r="G146" s="16">
        <v>4114</v>
      </c>
      <c r="H146" s="16">
        <v>-8549</v>
      </c>
      <c r="I146" s="20">
        <v>249.9</v>
      </c>
      <c r="J146" s="21"/>
      <c r="K146" s="21"/>
      <c r="L146" s="21"/>
      <c r="M146" s="16">
        <v>1948</v>
      </c>
      <c r="N146" s="16">
        <v>7</v>
      </c>
      <c r="O146" s="16">
        <v>1957</v>
      </c>
      <c r="P146" s="16">
        <v>6</v>
      </c>
      <c r="Q146" s="16">
        <f t="shared" si="10"/>
        <v>9</v>
      </c>
      <c r="R146" s="16">
        <f t="shared" si="11"/>
        <v>0</v>
      </c>
      <c r="S146" s="16"/>
      <c r="T146" s="16"/>
    </row>
    <row r="147" spans="1:20" ht="15.75">
      <c r="A147" s="16"/>
      <c r="B147" s="16"/>
      <c r="C147" s="17">
        <v>129424</v>
      </c>
      <c r="D147" s="18" t="s">
        <v>217</v>
      </c>
      <c r="E147" s="19" t="s">
        <v>173</v>
      </c>
      <c r="F147" s="16" t="s">
        <v>150</v>
      </c>
      <c r="G147" s="16">
        <v>4025</v>
      </c>
      <c r="H147" s="16">
        <v>-8656</v>
      </c>
      <c r="I147" s="20">
        <v>182.6</v>
      </c>
      <c r="J147" s="21"/>
      <c r="K147" s="21"/>
      <c r="L147" s="21"/>
      <c r="M147" s="16">
        <v>1948</v>
      </c>
      <c r="N147" s="16">
        <v>7</v>
      </c>
      <c r="O147" s="16">
        <v>1951</v>
      </c>
      <c r="P147" s="16">
        <v>9</v>
      </c>
      <c r="Q147" s="16">
        <f t="shared" si="10"/>
        <v>3</v>
      </c>
      <c r="R147" s="16">
        <f t="shared" si="11"/>
        <v>3</v>
      </c>
      <c r="S147" s="16"/>
      <c r="T147" s="16"/>
    </row>
  </sheetData>
  <mergeCells count="4">
    <mergeCell ref="M3:N3"/>
    <mergeCell ref="O3:P3"/>
    <mergeCell ref="Q3:R3"/>
    <mergeCell ref="S3:T3"/>
  </mergeCell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1" sqref="A1"/>
    </sheetView>
  </sheetViews>
  <sheetFormatPr defaultColWidth="9.00390625" defaultRowHeight="16.5"/>
  <cols>
    <col min="1" max="1" width="4.625" style="1" customWidth="1"/>
    <col min="2" max="2" width="9.625" style="1" customWidth="1"/>
    <col min="3" max="3" width="32.625" style="2" customWidth="1"/>
    <col min="4" max="4" width="30.625" style="1" customWidth="1"/>
    <col min="5" max="5" width="30.625" style="2" customWidth="1"/>
    <col min="6" max="16384" width="9.00390625" style="2" customWidth="1"/>
  </cols>
  <sheetData>
    <row r="1" ht="15.75">
      <c r="A1" s="2" t="s">
        <v>290</v>
      </c>
    </row>
    <row r="3" spans="1:5" ht="15.75">
      <c r="A3" s="3"/>
      <c r="B3" s="4" t="s">
        <v>0</v>
      </c>
      <c r="C3" s="4" t="s">
        <v>1</v>
      </c>
      <c r="D3" s="3" t="s">
        <v>288</v>
      </c>
      <c r="E3" s="3" t="s">
        <v>289</v>
      </c>
    </row>
    <row r="4" spans="1:5" ht="15.75">
      <c r="A4" s="3">
        <v>1</v>
      </c>
      <c r="B4" s="4">
        <v>120132</v>
      </c>
      <c r="C4" s="5" t="s">
        <v>6</v>
      </c>
      <c r="D4" s="23">
        <v>1948</v>
      </c>
      <c r="E4" s="24"/>
    </row>
    <row r="5" spans="1:5" ht="15.75">
      <c r="A5" s="3">
        <v>2</v>
      </c>
      <c r="B5" s="4">
        <v>120177</v>
      </c>
      <c r="C5" s="5" t="s">
        <v>10</v>
      </c>
      <c r="D5" s="23" t="s">
        <v>259</v>
      </c>
      <c r="E5" s="24"/>
    </row>
    <row r="6" spans="1:5" ht="15.75">
      <c r="A6" s="3">
        <v>3</v>
      </c>
      <c r="B6" s="4">
        <v>120200</v>
      </c>
      <c r="C6" s="5" t="s">
        <v>12</v>
      </c>
      <c r="D6" s="23" t="s">
        <v>260</v>
      </c>
      <c r="E6" s="24"/>
    </row>
    <row r="7" spans="1:5" ht="15.75">
      <c r="A7" s="3">
        <v>4</v>
      </c>
      <c r="B7" s="25">
        <v>120331</v>
      </c>
      <c r="C7" s="5" t="s">
        <v>227</v>
      </c>
      <c r="D7" s="23">
        <v>1948</v>
      </c>
      <c r="E7" s="24"/>
    </row>
    <row r="8" spans="1:5" ht="15.75">
      <c r="A8" s="3">
        <v>5</v>
      </c>
      <c r="B8" s="4">
        <v>120482</v>
      </c>
      <c r="C8" s="5" t="s">
        <v>15</v>
      </c>
      <c r="D8" s="23">
        <v>1948</v>
      </c>
      <c r="E8" s="24"/>
    </row>
    <row r="9" spans="1:5" ht="15.75">
      <c r="A9" s="3">
        <v>6</v>
      </c>
      <c r="B9" s="4">
        <v>120830</v>
      </c>
      <c r="C9" s="5" t="s">
        <v>25</v>
      </c>
      <c r="D9" s="26" t="s">
        <v>260</v>
      </c>
      <c r="E9" s="24"/>
    </row>
    <row r="10" spans="1:5" ht="15.75">
      <c r="A10" s="3">
        <v>7</v>
      </c>
      <c r="B10" s="4">
        <v>120922</v>
      </c>
      <c r="C10" s="5" t="s">
        <v>26</v>
      </c>
      <c r="D10" s="23">
        <v>1948</v>
      </c>
      <c r="E10" s="24"/>
    </row>
    <row r="11" spans="1:5" ht="15.75">
      <c r="A11" s="3">
        <v>8</v>
      </c>
      <c r="B11" s="4">
        <v>121147</v>
      </c>
      <c r="C11" s="5" t="s">
        <v>28</v>
      </c>
      <c r="D11" s="23" t="s">
        <v>260</v>
      </c>
      <c r="E11" s="24"/>
    </row>
    <row r="12" spans="1:5" ht="15.75">
      <c r="A12" s="3">
        <v>9</v>
      </c>
      <c r="B12" s="4">
        <v>121212</v>
      </c>
      <c r="C12" s="5" t="s">
        <v>32</v>
      </c>
      <c r="D12" s="23" t="s">
        <v>261</v>
      </c>
      <c r="E12" s="24"/>
    </row>
    <row r="13" spans="1:5" ht="15.75">
      <c r="A13" s="3">
        <v>10</v>
      </c>
      <c r="B13" s="4">
        <v>121256</v>
      </c>
      <c r="C13" s="5" t="s">
        <v>36</v>
      </c>
      <c r="D13" s="23">
        <v>1971</v>
      </c>
      <c r="E13" s="24"/>
    </row>
    <row r="14" spans="1:5" ht="15.75">
      <c r="A14" s="3">
        <v>11</v>
      </c>
      <c r="B14" s="4">
        <v>121415</v>
      </c>
      <c r="C14" s="5" t="s">
        <v>38</v>
      </c>
      <c r="D14" s="23">
        <v>1948</v>
      </c>
      <c r="E14" s="24"/>
    </row>
    <row r="15" spans="1:5" ht="15.75">
      <c r="A15" s="3">
        <v>12</v>
      </c>
      <c r="B15" s="4">
        <v>121628</v>
      </c>
      <c r="C15" s="5" t="s">
        <v>42</v>
      </c>
      <c r="D15" s="23">
        <v>1948</v>
      </c>
      <c r="E15" s="24"/>
    </row>
    <row r="16" spans="1:5" ht="15.75">
      <c r="A16" s="3">
        <v>13</v>
      </c>
      <c r="B16" s="4">
        <v>121739</v>
      </c>
      <c r="C16" s="5" t="s">
        <v>45</v>
      </c>
      <c r="D16" s="23">
        <v>1948</v>
      </c>
      <c r="E16" s="24"/>
    </row>
    <row r="17" spans="1:5" ht="15.75">
      <c r="A17" s="3">
        <v>14</v>
      </c>
      <c r="B17" s="4">
        <v>121752</v>
      </c>
      <c r="C17" s="5" t="s">
        <v>47</v>
      </c>
      <c r="D17" s="23" t="s">
        <v>262</v>
      </c>
      <c r="E17" s="24" t="s">
        <v>263</v>
      </c>
    </row>
    <row r="18" spans="1:5" ht="15.75">
      <c r="A18" s="3">
        <v>15</v>
      </c>
      <c r="B18" s="4">
        <v>121814</v>
      </c>
      <c r="C18" s="5" t="s">
        <v>49</v>
      </c>
      <c r="D18" s="23" t="s">
        <v>264</v>
      </c>
      <c r="E18" s="24"/>
    </row>
    <row r="19" spans="1:5" ht="15.75">
      <c r="A19" s="3">
        <v>16</v>
      </c>
      <c r="B19" s="4">
        <v>121873</v>
      </c>
      <c r="C19" s="5" t="s">
        <v>51</v>
      </c>
      <c r="D19" s="23" t="s">
        <v>260</v>
      </c>
      <c r="E19" s="23">
        <v>1987</v>
      </c>
    </row>
    <row r="20" spans="1:5" ht="15.75">
      <c r="A20" s="3">
        <v>17</v>
      </c>
      <c r="B20" s="4">
        <v>121929</v>
      </c>
      <c r="C20" s="5" t="s">
        <v>55</v>
      </c>
      <c r="D20" s="23" t="s">
        <v>264</v>
      </c>
      <c r="E20" s="24"/>
    </row>
    <row r="21" spans="1:5" ht="15.75">
      <c r="A21" s="3">
        <v>18</v>
      </c>
      <c r="B21" s="4">
        <v>122039</v>
      </c>
      <c r="C21" s="5" t="s">
        <v>57</v>
      </c>
      <c r="D21" s="23">
        <v>1981</v>
      </c>
      <c r="E21" s="24"/>
    </row>
    <row r="22" spans="1:5" ht="15.75">
      <c r="A22" s="3">
        <v>19</v>
      </c>
      <c r="B22" s="4">
        <v>122161</v>
      </c>
      <c r="C22" s="5" t="s">
        <v>59</v>
      </c>
      <c r="D22" s="23" t="s">
        <v>265</v>
      </c>
      <c r="E22" s="24"/>
    </row>
    <row r="23" spans="1:5" ht="15.75">
      <c r="A23" s="3">
        <v>20</v>
      </c>
      <c r="B23" s="4">
        <v>122309</v>
      </c>
      <c r="C23" s="5" t="s">
        <v>60</v>
      </c>
      <c r="D23" s="23" t="s">
        <v>264</v>
      </c>
      <c r="E23" s="24"/>
    </row>
    <row r="24" spans="1:5" ht="15.75">
      <c r="A24" s="3">
        <v>21</v>
      </c>
      <c r="B24" s="4">
        <v>122645</v>
      </c>
      <c r="C24" s="5" t="s">
        <v>64</v>
      </c>
      <c r="D24" s="23">
        <v>1983</v>
      </c>
      <c r="E24" s="24"/>
    </row>
    <row r="25" spans="1:5" ht="15.75">
      <c r="A25" s="3">
        <v>22</v>
      </c>
      <c r="B25" s="4">
        <v>122725</v>
      </c>
      <c r="C25" s="5" t="s">
        <v>67</v>
      </c>
      <c r="D25" s="23">
        <v>1948</v>
      </c>
      <c r="E25" s="24"/>
    </row>
    <row r="26" spans="1:5" ht="15.75">
      <c r="A26" s="3">
        <v>23</v>
      </c>
      <c r="B26" s="4">
        <v>122738</v>
      </c>
      <c r="C26" s="5" t="s">
        <v>154</v>
      </c>
      <c r="D26" s="23">
        <v>1948</v>
      </c>
      <c r="E26" s="24"/>
    </row>
    <row r="27" spans="1:5" ht="15.75">
      <c r="A27" s="3">
        <v>24</v>
      </c>
      <c r="B27" s="4">
        <v>122825</v>
      </c>
      <c r="C27" s="5" t="s">
        <v>71</v>
      </c>
      <c r="D27" s="23" t="s">
        <v>264</v>
      </c>
      <c r="E27" s="24"/>
    </row>
    <row r="28" spans="1:5" ht="15.75">
      <c r="A28" s="3">
        <v>25</v>
      </c>
      <c r="B28" s="4">
        <v>123037</v>
      </c>
      <c r="C28" s="5" t="s">
        <v>156</v>
      </c>
      <c r="D28" s="23">
        <v>1948</v>
      </c>
      <c r="E28" s="24"/>
    </row>
    <row r="29" spans="1:5" ht="15.75">
      <c r="A29" s="3">
        <v>26</v>
      </c>
      <c r="B29" s="4">
        <v>123062</v>
      </c>
      <c r="C29" s="5" t="s">
        <v>160</v>
      </c>
      <c r="D29" s="23" t="s">
        <v>266</v>
      </c>
      <c r="E29" s="24"/>
    </row>
    <row r="30" spans="1:5" ht="15.75">
      <c r="A30" s="3">
        <v>27</v>
      </c>
      <c r="B30" s="4">
        <v>123082</v>
      </c>
      <c r="C30" s="5" t="s">
        <v>73</v>
      </c>
      <c r="D30" s="23">
        <v>1948</v>
      </c>
      <c r="E30" s="24"/>
    </row>
    <row r="31" spans="1:5" ht="15.75">
      <c r="A31" s="3">
        <v>28</v>
      </c>
      <c r="B31" s="4">
        <v>123091</v>
      </c>
      <c r="C31" s="5" t="s">
        <v>161</v>
      </c>
      <c r="D31" s="23" t="s">
        <v>267</v>
      </c>
      <c r="E31" s="24" t="s">
        <v>268</v>
      </c>
    </row>
    <row r="32" spans="1:5" ht="15.75">
      <c r="A32" s="3">
        <v>29</v>
      </c>
      <c r="B32" s="13">
        <v>123104</v>
      </c>
      <c r="C32" s="5" t="s">
        <v>77</v>
      </c>
      <c r="D32" s="23" t="s">
        <v>260</v>
      </c>
      <c r="E32" s="24"/>
    </row>
    <row r="33" spans="1:5" ht="15.75">
      <c r="A33" s="3">
        <v>30</v>
      </c>
      <c r="B33" s="4">
        <v>123206</v>
      </c>
      <c r="C33" s="5" t="s">
        <v>79</v>
      </c>
      <c r="D33" s="23">
        <v>1948</v>
      </c>
      <c r="E33" s="24"/>
    </row>
    <row r="34" spans="1:5" ht="15.75">
      <c r="A34" s="3">
        <v>31</v>
      </c>
      <c r="B34" s="4">
        <v>123418</v>
      </c>
      <c r="C34" s="5" t="s">
        <v>80</v>
      </c>
      <c r="D34" s="23">
        <v>1948</v>
      </c>
      <c r="E34" s="24"/>
    </row>
    <row r="35" spans="1:5" ht="15.75">
      <c r="A35" s="3">
        <v>32</v>
      </c>
      <c r="B35" s="4">
        <v>123714</v>
      </c>
      <c r="C35" s="5" t="s">
        <v>82</v>
      </c>
      <c r="D35" s="23" t="s">
        <v>269</v>
      </c>
      <c r="E35" s="23">
        <v>1973</v>
      </c>
    </row>
    <row r="36" spans="1:5" ht="15.75">
      <c r="A36" s="3">
        <v>33</v>
      </c>
      <c r="B36" s="4">
        <v>123777</v>
      </c>
      <c r="C36" s="5" t="s">
        <v>83</v>
      </c>
      <c r="D36" s="23">
        <v>1948</v>
      </c>
      <c r="E36" s="24"/>
    </row>
    <row r="37" spans="1:5" ht="15.75">
      <c r="A37" s="3">
        <v>34</v>
      </c>
      <c r="B37" s="4">
        <v>124181</v>
      </c>
      <c r="C37" s="5" t="s">
        <v>85</v>
      </c>
      <c r="D37" s="23">
        <v>1948</v>
      </c>
      <c r="E37" s="24"/>
    </row>
    <row r="38" spans="1:5" ht="15.75">
      <c r="A38" s="3">
        <v>35</v>
      </c>
      <c r="B38" s="4">
        <v>124259</v>
      </c>
      <c r="C38" s="5" t="s">
        <v>169</v>
      </c>
      <c r="D38" s="23">
        <v>1948</v>
      </c>
      <c r="E38" s="24"/>
    </row>
    <row r="39" spans="1:5" ht="15.75">
      <c r="A39" s="3">
        <v>36</v>
      </c>
      <c r="B39" s="4">
        <v>124286</v>
      </c>
      <c r="C39" s="5" t="s">
        <v>90</v>
      </c>
      <c r="D39" s="23">
        <v>1948</v>
      </c>
      <c r="E39" s="24"/>
    </row>
    <row r="40" spans="1:5" s="15" customFormat="1" ht="15.75">
      <c r="A40" s="3">
        <v>37</v>
      </c>
      <c r="B40" s="4">
        <v>124356</v>
      </c>
      <c r="C40" s="5" t="s">
        <v>171</v>
      </c>
      <c r="D40" s="23" t="s">
        <v>270</v>
      </c>
      <c r="E40" s="27"/>
    </row>
    <row r="41" spans="1:5" ht="15.75">
      <c r="A41" s="3">
        <v>38</v>
      </c>
      <c r="B41" s="4">
        <v>124372</v>
      </c>
      <c r="C41" s="5" t="s">
        <v>92</v>
      </c>
      <c r="D41" s="23">
        <v>1948</v>
      </c>
      <c r="E41" s="24"/>
    </row>
    <row r="42" spans="1:5" ht="15.75">
      <c r="A42" s="3">
        <v>39</v>
      </c>
      <c r="B42" s="4">
        <v>124407</v>
      </c>
      <c r="C42" s="5" t="s">
        <v>172</v>
      </c>
      <c r="D42" s="23" t="s">
        <v>271</v>
      </c>
      <c r="E42" s="24"/>
    </row>
    <row r="43" spans="1:5" ht="15.75">
      <c r="A43" s="3">
        <v>40</v>
      </c>
      <c r="B43" s="4">
        <v>124497</v>
      </c>
      <c r="C43" s="5" t="s">
        <v>94</v>
      </c>
      <c r="D43" s="23" t="s">
        <v>272</v>
      </c>
      <c r="E43" s="24" t="s">
        <v>273</v>
      </c>
    </row>
    <row r="44" spans="1:5" ht="15.75">
      <c r="A44" s="3">
        <v>41</v>
      </c>
      <c r="B44" s="4">
        <v>124527</v>
      </c>
      <c r="C44" s="5" t="s">
        <v>96</v>
      </c>
      <c r="D44" s="23">
        <v>1973</v>
      </c>
      <c r="E44" s="24"/>
    </row>
    <row r="45" spans="1:5" ht="15.75">
      <c r="A45" s="3">
        <v>42</v>
      </c>
      <c r="B45" s="4">
        <v>124730</v>
      </c>
      <c r="C45" s="5" t="s">
        <v>99</v>
      </c>
      <c r="D45" s="23">
        <v>1948</v>
      </c>
      <c r="E45" s="24"/>
    </row>
    <row r="46" spans="1:5" ht="15.75">
      <c r="A46" s="3">
        <v>43</v>
      </c>
      <c r="B46" s="4">
        <v>124782</v>
      </c>
      <c r="C46" s="5" t="s">
        <v>100</v>
      </c>
      <c r="D46" s="23" t="s">
        <v>265</v>
      </c>
      <c r="E46" s="24"/>
    </row>
    <row r="47" spans="1:5" ht="15.75">
      <c r="A47" s="3">
        <v>44</v>
      </c>
      <c r="B47" s="4">
        <v>124837</v>
      </c>
      <c r="C47" s="5" t="s">
        <v>101</v>
      </c>
      <c r="D47" s="23">
        <v>1978</v>
      </c>
      <c r="E47" s="24"/>
    </row>
    <row r="48" spans="1:5" ht="15.75">
      <c r="A48" s="3">
        <v>45</v>
      </c>
      <c r="B48" s="4">
        <v>124908</v>
      </c>
      <c r="C48" s="5" t="s">
        <v>103</v>
      </c>
      <c r="D48" s="23">
        <v>1948</v>
      </c>
      <c r="E48" s="24"/>
    </row>
    <row r="49" spans="1:5" ht="15.75">
      <c r="A49" s="3">
        <v>46</v>
      </c>
      <c r="B49" s="4">
        <v>124973</v>
      </c>
      <c r="C49" s="5" t="s">
        <v>105</v>
      </c>
      <c r="D49" s="23">
        <v>1948</v>
      </c>
      <c r="E49" s="24"/>
    </row>
    <row r="50" spans="1:5" ht="15.75">
      <c r="A50" s="3">
        <v>47</v>
      </c>
      <c r="B50" s="4">
        <v>125337</v>
      </c>
      <c r="C50" s="5" t="s">
        <v>108</v>
      </c>
      <c r="D50" s="23">
        <v>1948</v>
      </c>
      <c r="E50" s="24"/>
    </row>
    <row r="51" spans="1:5" ht="15.75">
      <c r="A51" s="3">
        <v>48</v>
      </c>
      <c r="B51" s="4">
        <v>125407</v>
      </c>
      <c r="C51" s="5" t="s">
        <v>112</v>
      </c>
      <c r="D51" s="23" t="s">
        <v>274</v>
      </c>
      <c r="E51" s="24" t="s">
        <v>275</v>
      </c>
    </row>
    <row r="52" spans="1:5" ht="15.75">
      <c r="A52" s="3">
        <v>49</v>
      </c>
      <c r="B52" s="4">
        <v>125535</v>
      </c>
      <c r="C52" s="5" t="s">
        <v>113</v>
      </c>
      <c r="D52" s="23">
        <v>1948</v>
      </c>
      <c r="E52" s="24"/>
    </row>
    <row r="53" spans="1:5" ht="15.75">
      <c r="A53" s="3">
        <v>50</v>
      </c>
      <c r="B53" s="4">
        <v>126056</v>
      </c>
      <c r="C53" s="5" t="s">
        <v>184</v>
      </c>
      <c r="D53" s="23" t="s">
        <v>276</v>
      </c>
      <c r="E53" s="23">
        <v>1968</v>
      </c>
    </row>
    <row r="54" spans="1:5" ht="15.75">
      <c r="A54" s="3">
        <v>51</v>
      </c>
      <c r="B54" s="4">
        <v>126151</v>
      </c>
      <c r="C54" s="5" t="s">
        <v>115</v>
      </c>
      <c r="D54" s="23">
        <v>1948</v>
      </c>
      <c r="E54" s="24"/>
    </row>
    <row r="55" spans="1:5" ht="15.75">
      <c r="A55" s="3">
        <v>52</v>
      </c>
      <c r="B55" s="4">
        <v>126580</v>
      </c>
      <c r="C55" s="5" t="s">
        <v>117</v>
      </c>
      <c r="D55" s="23">
        <v>1948</v>
      </c>
      <c r="E55" s="24"/>
    </row>
    <row r="56" spans="1:5" ht="15.75">
      <c r="A56" s="3">
        <v>53</v>
      </c>
      <c r="B56" s="4">
        <v>126697</v>
      </c>
      <c r="C56" s="5" t="s">
        <v>118</v>
      </c>
      <c r="D56" s="23" t="s">
        <v>277</v>
      </c>
      <c r="E56" s="23">
        <v>1999</v>
      </c>
    </row>
    <row r="57" spans="1:5" ht="15.75">
      <c r="A57" s="3">
        <v>54</v>
      </c>
      <c r="B57" s="4">
        <v>126705</v>
      </c>
      <c r="C57" s="5" t="s">
        <v>190</v>
      </c>
      <c r="D57" s="23" t="s">
        <v>278</v>
      </c>
      <c r="E57" s="23">
        <v>1969</v>
      </c>
    </row>
    <row r="58" spans="1:5" ht="15.75">
      <c r="A58" s="3">
        <v>55</v>
      </c>
      <c r="B58" s="4">
        <v>126864</v>
      </c>
      <c r="C58" s="5" t="s">
        <v>119</v>
      </c>
      <c r="D58" s="23">
        <v>1948</v>
      </c>
      <c r="E58" s="24"/>
    </row>
    <row r="59" spans="1:5" ht="15.75">
      <c r="A59" s="3">
        <v>56</v>
      </c>
      <c r="B59" s="4">
        <v>127069</v>
      </c>
      <c r="C59" s="5" t="s">
        <v>121</v>
      </c>
      <c r="D59" s="23">
        <v>1948</v>
      </c>
      <c r="E59" s="24"/>
    </row>
    <row r="60" spans="1:5" ht="15.75">
      <c r="A60" s="3">
        <v>57</v>
      </c>
      <c r="B60" s="4">
        <v>127125</v>
      </c>
      <c r="C60" s="5" t="s">
        <v>124</v>
      </c>
      <c r="D60" s="23" t="s">
        <v>264</v>
      </c>
      <c r="E60" s="24"/>
    </row>
    <row r="61" spans="1:5" ht="15.75">
      <c r="A61" s="3">
        <v>58</v>
      </c>
      <c r="B61" s="4">
        <v>127298</v>
      </c>
      <c r="C61" s="5" t="s">
        <v>43</v>
      </c>
      <c r="D61" s="23">
        <v>1948</v>
      </c>
      <c r="E61" s="24"/>
    </row>
    <row r="62" spans="1:5" ht="15.75">
      <c r="A62" s="3">
        <v>59</v>
      </c>
      <c r="B62" s="4">
        <v>127370</v>
      </c>
      <c r="C62" s="5" t="s">
        <v>125</v>
      </c>
      <c r="D62" s="23">
        <v>1948</v>
      </c>
      <c r="E62" s="24"/>
    </row>
    <row r="63" spans="1:5" ht="15.75">
      <c r="A63" s="3">
        <v>60</v>
      </c>
      <c r="B63" s="4">
        <v>127482</v>
      </c>
      <c r="C63" s="5" t="s">
        <v>127</v>
      </c>
      <c r="D63" s="23" t="s">
        <v>279</v>
      </c>
      <c r="E63" s="23">
        <v>1964</v>
      </c>
    </row>
    <row r="64" spans="1:5" ht="15.75">
      <c r="A64" s="3">
        <v>61</v>
      </c>
      <c r="B64" s="4">
        <v>127601</v>
      </c>
      <c r="C64" s="5" t="s">
        <v>128</v>
      </c>
      <c r="D64" s="23" t="s">
        <v>280</v>
      </c>
      <c r="E64" s="24"/>
    </row>
    <row r="65" spans="1:5" ht="15.75">
      <c r="A65" s="3">
        <v>62</v>
      </c>
      <c r="B65" s="4">
        <v>127930</v>
      </c>
      <c r="C65" s="5" t="s">
        <v>130</v>
      </c>
      <c r="D65" s="23">
        <v>1948</v>
      </c>
      <c r="E65" s="24"/>
    </row>
    <row r="66" spans="1:5" ht="15.75">
      <c r="A66" s="3">
        <v>63</v>
      </c>
      <c r="B66" s="4">
        <v>127959</v>
      </c>
      <c r="C66" s="5" t="s">
        <v>131</v>
      </c>
      <c r="D66" s="23" t="s">
        <v>281</v>
      </c>
      <c r="E66" s="23">
        <v>1997</v>
      </c>
    </row>
    <row r="67" spans="1:5" ht="15.75">
      <c r="A67" s="3">
        <v>64</v>
      </c>
      <c r="B67" s="4">
        <v>127999</v>
      </c>
      <c r="C67" s="5" t="s">
        <v>135</v>
      </c>
      <c r="D67" s="23" t="s">
        <v>264</v>
      </c>
      <c r="E67" s="24"/>
    </row>
    <row r="68" spans="1:5" ht="15.75">
      <c r="A68" s="3">
        <v>65</v>
      </c>
      <c r="B68" s="4">
        <v>128036</v>
      </c>
      <c r="C68" s="5" t="s">
        <v>137</v>
      </c>
      <c r="D68" s="23">
        <v>1948</v>
      </c>
      <c r="E68" s="24"/>
    </row>
    <row r="69" spans="1:5" ht="15.75">
      <c r="A69" s="3">
        <v>66</v>
      </c>
      <c r="B69" s="4">
        <v>128187</v>
      </c>
      <c r="C69" s="5" t="s">
        <v>198</v>
      </c>
      <c r="D69" s="23">
        <v>1948</v>
      </c>
      <c r="E69" s="24"/>
    </row>
    <row r="70" spans="1:5" ht="15.75">
      <c r="A70" s="3">
        <v>67</v>
      </c>
      <c r="B70" s="4">
        <v>128442</v>
      </c>
      <c r="C70" s="5" t="s">
        <v>141</v>
      </c>
      <c r="D70" s="23" t="s">
        <v>259</v>
      </c>
      <c r="E70" s="24" t="s">
        <v>282</v>
      </c>
    </row>
    <row r="71" spans="1:5" ht="15.75">
      <c r="A71" s="3">
        <v>68</v>
      </c>
      <c r="B71" s="4">
        <v>128784</v>
      </c>
      <c r="C71" s="5" t="s">
        <v>142</v>
      </c>
      <c r="D71" s="23" t="s">
        <v>283</v>
      </c>
      <c r="E71" s="23">
        <v>1982</v>
      </c>
    </row>
    <row r="72" spans="1:5" ht="15.75">
      <c r="A72" s="3">
        <v>69</v>
      </c>
      <c r="B72" s="4">
        <v>128967</v>
      </c>
      <c r="C72" s="5" t="s">
        <v>144</v>
      </c>
      <c r="D72" s="23" t="s">
        <v>284</v>
      </c>
      <c r="E72" s="24" t="s">
        <v>285</v>
      </c>
    </row>
    <row r="73" spans="1:5" ht="15.75">
      <c r="A73" s="3">
        <v>70</v>
      </c>
      <c r="B73" s="4">
        <v>128999</v>
      </c>
      <c r="C73" s="5" t="s">
        <v>145</v>
      </c>
      <c r="D73" s="23">
        <v>1948</v>
      </c>
      <c r="E73" s="24"/>
    </row>
    <row r="74" spans="1:5" ht="15.75">
      <c r="A74" s="3">
        <v>71</v>
      </c>
      <c r="B74" s="4">
        <v>129069</v>
      </c>
      <c r="C74" s="5" t="s">
        <v>147</v>
      </c>
      <c r="D74" s="23">
        <v>1948</v>
      </c>
      <c r="E74" s="24"/>
    </row>
    <row r="75" spans="1:5" ht="15.75">
      <c r="A75" s="3">
        <v>72</v>
      </c>
      <c r="B75" s="4">
        <v>129174</v>
      </c>
      <c r="C75" s="5" t="s">
        <v>148</v>
      </c>
      <c r="D75" s="23" t="s">
        <v>260</v>
      </c>
      <c r="E75" s="24"/>
    </row>
    <row r="76" spans="1:5" ht="15.75">
      <c r="A76" s="3">
        <v>73</v>
      </c>
      <c r="B76" s="4">
        <v>129300</v>
      </c>
      <c r="C76" s="5" t="s">
        <v>149</v>
      </c>
      <c r="D76" s="23" t="s">
        <v>286</v>
      </c>
      <c r="E76" s="24"/>
    </row>
    <row r="77" spans="1:5" ht="15.75">
      <c r="A77" s="3">
        <v>74</v>
      </c>
      <c r="B77" s="4">
        <v>129430</v>
      </c>
      <c r="C77" s="5" t="s">
        <v>151</v>
      </c>
      <c r="D77" s="23">
        <v>1948</v>
      </c>
      <c r="E77" s="24"/>
    </row>
  </sheetData>
  <printOptions/>
  <pageMargins left="0.75" right="0.75" top="1" bottom="1" header="0.5" footer="0.5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B1" sqref="B1"/>
    </sheetView>
  </sheetViews>
  <sheetFormatPr defaultColWidth="9.00390625" defaultRowHeight="16.5"/>
  <cols>
    <col min="1" max="1" width="9.00390625" style="37" customWidth="1"/>
    <col min="2" max="3" width="22.625" style="37" customWidth="1"/>
    <col min="4" max="4" width="15.625" style="34" hidden="1" customWidth="1"/>
    <col min="5" max="16384" width="9.00390625" style="34" customWidth="1"/>
  </cols>
  <sheetData>
    <row r="2" spans="1:4" ht="15.75">
      <c r="A2" s="33"/>
      <c r="B2" s="33" t="s">
        <v>291</v>
      </c>
      <c r="C2" s="33" t="s">
        <v>292</v>
      </c>
      <c r="D2" s="33" t="s">
        <v>293</v>
      </c>
    </row>
    <row r="3" spans="1:4" ht="15.75">
      <c r="A3" s="33" t="s">
        <v>294</v>
      </c>
      <c r="B3" s="33" t="s">
        <v>295</v>
      </c>
      <c r="C3" s="33" t="s">
        <v>295</v>
      </c>
      <c r="D3" s="33" t="s">
        <v>295</v>
      </c>
    </row>
    <row r="4" spans="1:4" ht="15.75">
      <c r="A4" s="33" t="s">
        <v>296</v>
      </c>
      <c r="B4" s="33">
        <f>COUNTIF(TD3240!Q$4:Q$147,"&gt;=0")-COUNTIF(TD3240!Q$4:Q$147,"&gt;=20")</f>
        <v>62</v>
      </c>
      <c r="C4" s="33">
        <v>26</v>
      </c>
      <c r="D4" s="33"/>
    </row>
    <row r="5" spans="1:4" ht="15.75">
      <c r="A5" s="35" t="s">
        <v>297</v>
      </c>
      <c r="B5" s="33">
        <f>COUNTIF(TD3240!Q$4:Q$147,"&gt;=20")-COUNTIF(TD3240!Q$4:Q$147,"&gt;=30")</f>
        <v>18</v>
      </c>
      <c r="C5" s="33">
        <f>COUNTIF(TD3240!S$4:S$121,"&gt;=20")-COUNTIF(TD3240!S$4:S$121,"&gt;=30")</f>
        <v>5</v>
      </c>
      <c r="D5" s="33"/>
    </row>
    <row r="6" spans="1:4" ht="15.75">
      <c r="A6" s="33" t="s">
        <v>298</v>
      </c>
      <c r="B6" s="33">
        <f>COUNTIF(TD3240!Q$4:Q$147,"&gt;=30")-COUNTIF(TD3240!Q$4:Q$147,"&gt;=40")</f>
        <v>20</v>
      </c>
      <c r="C6" s="33">
        <f>COUNTIF(TD3240!S$4:S$121,"&gt;=30")-COUNTIF(TD3240!S$4:S$121,"&gt;=40")</f>
        <v>12</v>
      </c>
      <c r="D6" s="33"/>
    </row>
    <row r="7" spans="1:4" ht="15.75">
      <c r="A7" s="33" t="s">
        <v>299</v>
      </c>
      <c r="B7" s="33">
        <f>COUNTIF(TD3240!Q$4:Q$147,"&gt;=40")-COUNTIF(TD3240!Q$4:Q$147,"&gt;=50")</f>
        <v>10</v>
      </c>
      <c r="C7" s="33">
        <f>COUNTIF(TD3240!S$4:S$121,"&gt;=40")-COUNTIF(TD3240!S$4:S$121,"&gt;=50")</f>
        <v>1</v>
      </c>
      <c r="D7" s="33"/>
    </row>
    <row r="8" spans="1:4" ht="15.75">
      <c r="A8" s="33" t="s">
        <v>300</v>
      </c>
      <c r="B8" s="33">
        <f>COUNTIF(TD3240!Q$4:Q$147,"&gt;=50")</f>
        <v>34</v>
      </c>
      <c r="C8" s="33">
        <f>COUNTIF(TD3240!S$4:S$121,"&gt;=50")</f>
        <v>56</v>
      </c>
      <c r="D8" s="33"/>
    </row>
    <row r="9" ht="15.75">
      <c r="A9" s="36"/>
    </row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a4</cp:lastModifiedBy>
  <cp:lastPrinted>2004-11-09T14:54:20Z</cp:lastPrinted>
  <dcterms:created xsi:type="dcterms:W3CDTF">1997-01-14T01:50:29Z</dcterms:created>
  <dcterms:modified xsi:type="dcterms:W3CDTF">2007-04-04T16:02:25Z</dcterms:modified>
  <cp:category/>
  <cp:version/>
  <cp:contentType/>
  <cp:contentStatus/>
</cp:coreProperties>
</file>